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urrent Reprocessing Info\School Business by Year\26-27SY\"/>
    </mc:Choice>
  </mc:AlternateContent>
  <xr:revisionPtr revIDLastSave="0" documentId="13_ncr:1_{82E4D5C8-37A8-44C5-8F55-181629AB479F}" xr6:coauthVersionLast="47" xr6:coauthVersionMax="47" xr10:uidLastSave="{00000000-0000-0000-0000-000000000000}"/>
  <bookViews>
    <workbookView xWindow="29370" yWindow="0" windowWidth="28230" windowHeight="15480" activeTab="1" xr2:uid="{00000000-000D-0000-FFFF-FFFF00000000}"/>
  </bookViews>
  <sheets>
    <sheet name="School Data By Commodity" sheetId="5" r:id="rId1"/>
    <sheet name="Cups" sheetId="4" r:id="rId2"/>
    <sheet name="Pops" sheetId="7" r:id="rId3"/>
    <sheet name="Bagged Fruit" sheetId="8" r:id="rId4"/>
    <sheet name="Acceptable Commodities" sheetId="6" r:id="rId5"/>
  </sheets>
  <definedNames>
    <definedName name="_xlnm.Print_Titles" localSheetId="1">Cups!$1:$6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I24" i="4"/>
  <c r="I31" i="7"/>
  <c r="J30" i="7"/>
  <c r="K30" i="7" s="1"/>
  <c r="J10" i="7"/>
  <c r="J24" i="7"/>
  <c r="K25" i="7" s="1"/>
  <c r="G25" i="7" s="1"/>
  <c r="J19" i="4"/>
  <c r="K20" i="4" s="1"/>
  <c r="G20" i="4" s="1"/>
  <c r="J27" i="7"/>
  <c r="K28" i="7" s="1"/>
  <c r="G28" i="7" s="1"/>
  <c r="J15" i="7"/>
  <c r="K15" i="7" s="1"/>
  <c r="G15" i="7" s="1"/>
  <c r="J14" i="7"/>
  <c r="K14" i="7" s="1"/>
  <c r="G14" i="7" s="1"/>
  <c r="J12" i="7"/>
  <c r="K12" i="7" s="1"/>
  <c r="G12" i="7" s="1"/>
  <c r="J19" i="7"/>
  <c r="K19" i="7" s="1"/>
  <c r="G19" i="7" s="1"/>
  <c r="J18" i="7"/>
  <c r="K18" i="7" s="1"/>
  <c r="G18" i="7" s="1"/>
  <c r="J17" i="7"/>
  <c r="K17" i="7" s="1"/>
  <c r="G17" i="7" s="1"/>
  <c r="J29" i="7"/>
  <c r="K29" i="7" s="1"/>
  <c r="J10" i="8"/>
  <c r="K11" i="8" s="1"/>
  <c r="G11" i="8" s="1"/>
  <c r="J13" i="8"/>
  <c r="K13" i="8" s="1"/>
  <c r="G13" i="8" s="1"/>
  <c r="J14" i="8"/>
  <c r="K14" i="8" s="1"/>
  <c r="G14" i="8" s="1"/>
  <c r="J16" i="8"/>
  <c r="K16" i="8" s="1"/>
  <c r="G16" i="8" s="1"/>
  <c r="J19" i="8"/>
  <c r="K19" i="8" s="1"/>
  <c r="G19" i="8" s="1"/>
  <c r="J20" i="8"/>
  <c r="K20" i="8" s="1"/>
  <c r="G20" i="8" s="1"/>
  <c r="J22" i="8"/>
  <c r="K22" i="8" s="1"/>
  <c r="G22" i="8" s="1"/>
  <c r="J24" i="8"/>
  <c r="K24" i="8" s="1"/>
  <c r="G24" i="8" s="1"/>
  <c r="J21" i="7"/>
  <c r="K21" i="7" s="1"/>
  <c r="G21" i="7" s="1"/>
  <c r="J10" i="4"/>
  <c r="K10" i="4" s="1"/>
  <c r="G10" i="4" s="1"/>
  <c r="J12" i="4"/>
  <c r="K12" i="4" s="1"/>
  <c r="G12" i="4" s="1"/>
  <c r="J13" i="4"/>
  <c r="K13" i="4" s="1"/>
  <c r="G13" i="4" s="1"/>
  <c r="J15" i="4"/>
  <c r="K15" i="4" s="1"/>
  <c r="G15" i="4" s="1"/>
  <c r="J16" i="4"/>
  <c r="K16" i="4" s="1"/>
  <c r="G16" i="4" s="1"/>
  <c r="J17" i="4"/>
  <c r="K17" i="4" s="1"/>
  <c r="J22" i="4"/>
  <c r="K23" i="4" s="1"/>
  <c r="G23" i="4" s="1"/>
  <c r="J25" i="8" l="1"/>
  <c r="K10" i="7"/>
  <c r="G10" i="7" s="1"/>
  <c r="J24" i="4"/>
  <c r="J31" i="7"/>
  <c r="K17" i="8"/>
  <c r="G17" i="8" s="1"/>
  <c r="K22" i="7"/>
  <c r="K10" i="8"/>
  <c r="K24" i="7"/>
  <c r="G24" i="7" s="1"/>
  <c r="K27" i="7"/>
  <c r="G17" i="4"/>
  <c r="K22" i="4"/>
  <c r="G22" i="4" s="1"/>
  <c r="K19" i="4"/>
  <c r="G19" i="4" s="1"/>
  <c r="K25" i="8" l="1"/>
  <c r="C32" i="5" s="1"/>
  <c r="I10" i="5"/>
  <c r="I13" i="5"/>
  <c r="G24" i="4"/>
  <c r="C12" i="5" s="1"/>
  <c r="K24" i="4"/>
  <c r="C16" i="5" s="1"/>
  <c r="G27" i="7"/>
  <c r="I11" i="5"/>
  <c r="I9" i="5"/>
  <c r="K31" i="7"/>
  <c r="C24" i="5" s="1"/>
  <c r="I12" i="5"/>
  <c r="G22" i="7"/>
  <c r="G10" i="8"/>
  <c r="G25" i="8" s="1"/>
  <c r="G31" i="7" l="1"/>
  <c r="C20" i="5" s="1"/>
  <c r="C28" i="5"/>
  <c r="C40" i="5"/>
  <c r="C39" i="5" l="1"/>
</calcChain>
</file>

<file path=xl/sharedStrings.xml><?xml version="1.0" encoding="utf-8"?>
<sst xmlns="http://schemas.openxmlformats.org/spreadsheetml/2006/main" count="191" uniqueCount="106">
  <si>
    <t xml:space="preserve">WFF Raw Lot# </t>
  </si>
  <si>
    <t>Commodity Description</t>
  </si>
  <si>
    <t>Cup Item Code</t>
  </si>
  <si>
    <t>Cup Conv. #'s</t>
  </si>
  <si>
    <t>30#</t>
  </si>
  <si>
    <t>20#</t>
  </si>
  <si>
    <t>39.5#</t>
  </si>
  <si>
    <t># of Cases Desired</t>
  </si>
  <si>
    <t>Cups</t>
  </si>
  <si>
    <t>WBSCM 
Material #</t>
  </si>
  <si>
    <t>Pears Diced Ex Lt Can - 6/10</t>
  </si>
  <si>
    <t>Strawberries Slices Frz Ctn 11.5+1 - 30 LB</t>
  </si>
  <si>
    <t>Pops</t>
  </si>
  <si>
    <t># of Servings Desired (96 per case)</t>
  </si>
  <si>
    <t>Pack Size</t>
  </si>
  <si>
    <t>Entitlement Dollars</t>
  </si>
  <si>
    <t>Peaches Freestone Slices Frz 11.5+1 - 20 LB</t>
  </si>
  <si>
    <t>Total Pounds of Raw Material</t>
  </si>
  <si>
    <t>Bagged Fruit</t>
  </si>
  <si>
    <t>Strawberries Whole  Frz Ctn - 6/5 LB Poly Bag</t>
  </si>
  <si>
    <t>Pop Conv. #'s</t>
  </si>
  <si>
    <t>Fruit Conv. #'s</t>
  </si>
  <si>
    <t>Total Dollars Fruit Cups</t>
  </si>
  <si>
    <t>Total Pounds Fruit Cups</t>
  </si>
  <si>
    <t>School District Name</t>
  </si>
  <si>
    <t>Total Dollars Fruit Pops</t>
  </si>
  <si>
    <t>Total Pounds Fruit Pops</t>
  </si>
  <si>
    <t>Total Dollars IQF Bagged Fruit</t>
  </si>
  <si>
    <t>Total Pounds IQF Bagged Fruit</t>
  </si>
  <si>
    <t>Authorized By</t>
  </si>
  <si>
    <t>Grand Total Pounds</t>
  </si>
  <si>
    <t>Grand Total Dollars</t>
  </si>
  <si>
    <t>Mixed Berry/ Blueberry only</t>
  </si>
  <si>
    <t>Mixed Berry/ Whole Straw Only</t>
  </si>
  <si>
    <t xml:space="preserve"> Mixed Berry/ Sliced Straw 11.5+1 Only</t>
  </si>
  <si>
    <t xml:space="preserve"> Mixed Berry/  Whole Straw </t>
  </si>
  <si>
    <t xml:space="preserve"> Mixed Berry / Sliced Straw 11.5+1</t>
  </si>
  <si>
    <t>4 Berry Mix / IQF Blueberry Only</t>
  </si>
  <si>
    <t>4 Berry Mixed / IQF Whole Straws Only</t>
  </si>
  <si>
    <t>Bag Item Code</t>
  </si>
  <si>
    <t>Pop Item Code</t>
  </si>
  <si>
    <t>IQF Blueberry 30 Ctn</t>
  </si>
  <si>
    <t>Blueberry Whole IQF 30#</t>
  </si>
  <si>
    <t xml:space="preserve"> Mixed Berry Using 11.5+1 Sliced Strawberries &amp; IQF Blueberries</t>
  </si>
  <si>
    <t>Total For Cups:</t>
  </si>
  <si>
    <t>Total For Pops:</t>
  </si>
  <si>
    <t>Total For Bagged Fruit:</t>
  </si>
  <si>
    <t>IQF Whole Blueberries 30#</t>
  </si>
  <si>
    <t># of Servings Desired ( per case)</t>
  </si>
  <si>
    <t xml:space="preserve">Description </t>
  </si>
  <si>
    <t>Pounds</t>
  </si>
  <si>
    <t>Spectrum / IQF Whole Straws Only</t>
  </si>
  <si>
    <t>Spectrum Using Whole IQF Strawberries &amp; IQF Blueberries</t>
  </si>
  <si>
    <t>Tropical / IQF Whole Straws Only</t>
  </si>
  <si>
    <t>Festival / IQF Whole Straws Only</t>
  </si>
  <si>
    <t>Spectrum  / IQF Blueberry Only</t>
  </si>
  <si>
    <t>059502-77</t>
  </si>
  <si>
    <t>059602-77</t>
  </si>
  <si>
    <t>059604-77</t>
  </si>
  <si>
    <t>059605-77</t>
  </si>
  <si>
    <t>059606-77</t>
  </si>
  <si>
    <t>059680-77</t>
  </si>
  <si>
    <t>059682-77</t>
  </si>
  <si>
    <t>049000-77</t>
  </si>
  <si>
    <t>049100-77</t>
  </si>
  <si>
    <t>049101-77</t>
  </si>
  <si>
    <t>049201-77</t>
  </si>
  <si>
    <t>049203-77</t>
  </si>
  <si>
    <t>049204-77</t>
  </si>
  <si>
    <t>049205-77</t>
  </si>
  <si>
    <t>021251-77</t>
  </si>
  <si>
    <t>021253-77</t>
  </si>
  <si>
    <t>021254-77</t>
  </si>
  <si>
    <t>021261-77</t>
  </si>
  <si>
    <t>072491-77</t>
  </si>
  <si>
    <t>044531-77</t>
  </si>
  <si>
    <t>044533-77</t>
  </si>
  <si>
    <t>044535-77</t>
  </si>
  <si>
    <t>059608-77</t>
  </si>
  <si>
    <t>4 Berry Using IQF Strawberries or IQF Blueberries</t>
  </si>
  <si>
    <t>4 Berry Using Whole IQF Strawberries &amp; IQF Blueberries</t>
  </si>
  <si>
    <t xml:space="preserve"> Tropical Mix Fruit Blend Using IQF Strawberries </t>
  </si>
  <si>
    <t xml:space="preserve"> Festival Mix Fruit Blend Using IQF Strawberries</t>
  </si>
  <si>
    <t xml:space="preserve"> Spectrum Using IQF Strawberries or IQF Blueberries</t>
  </si>
  <si>
    <t>Blueberry IQF 30#</t>
  </si>
  <si>
    <t>049401-77</t>
  </si>
  <si>
    <t>Mixed Berry / Blueberry</t>
  </si>
  <si>
    <t>049402-77</t>
  </si>
  <si>
    <t xml:space="preserve">Blueberry Pear Using Diced Pears &amp; IQF Blueberries </t>
  </si>
  <si>
    <t>049405-77</t>
  </si>
  <si>
    <t>Blueberry Pear / IQF Blueberry</t>
  </si>
  <si>
    <t>Pears Diced Ex Lt Can 6/10</t>
  </si>
  <si>
    <t xml:space="preserve"> Mixed Berry Using Whole IQF Strawberries &amp; IQF Blueberries</t>
  </si>
  <si>
    <t>049250-77</t>
  </si>
  <si>
    <t>Blueberry Pear / Pears Diced</t>
  </si>
  <si>
    <t>049207-77</t>
  </si>
  <si>
    <t>Peach Chamango Pop</t>
  </si>
  <si>
    <t>Peach Pop</t>
  </si>
  <si>
    <t>Strawberry Pop</t>
  </si>
  <si>
    <t>Mixed Berry Pop</t>
  </si>
  <si>
    <t>Peach Cup</t>
  </si>
  <si>
    <t>Strawberry Cup</t>
  </si>
  <si>
    <t>Mixed Berry Cup</t>
  </si>
  <si>
    <t>Master Commodity
Acceptable List SY 2026-2027</t>
  </si>
  <si>
    <t>Master Product
Code &amp; Conversion Calculator
SY 2026-2027</t>
  </si>
  <si>
    <t>SY 26-27 Commodity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</si>
</sst>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&quot;$&quot;#,##0.0000"/>
    <numFmt numFmtId="166" formatCode="&quot;$&quot;#,##0.00"/>
    <numFmt numFmtId="167" formatCode="_(* #,##0_);_(* \(#,##0\);_(* &quot;-&quot;??_);_(@_)"/>
  </numFmts>
  <fonts count="23" x14ac:knownFonts="1">
    <font>
      <sz val="10"/>
      <color theme="1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Arial"/>
      <family val="2"/>
    </font>
    <font>
      <b/>
      <i/>
      <sz val="12"/>
      <color theme="1"/>
      <name val="Times New Roman"/>
      <family val="1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Wingdings"/>
      <charset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b/>
      <sz val="14"/>
      <color rgb="FF00B050"/>
      <name val="Arial"/>
      <family val="2"/>
    </font>
    <font>
      <sz val="14"/>
      <color rgb="FF00B050"/>
      <name val="Arial"/>
      <family val="2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3" fontId="4" fillId="0" borderId="0" xfId="1" applyFont="1" applyFill="1" applyBorder="1" applyAlignment="1">
      <alignment horizontal="center"/>
    </xf>
    <xf numFmtId="0" fontId="0" fillId="0" borderId="2" xfId="0" applyBorder="1"/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7" fontId="8" fillId="2" borderId="1" xfId="1" applyNumberFormat="1" applyFont="1" applyFill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43" fontId="4" fillId="0" borderId="0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4" fontId="7" fillId="0" borderId="0" xfId="0" applyNumberFormat="1" applyFont="1"/>
    <xf numFmtId="0" fontId="0" fillId="0" borderId="0" xfId="0" applyAlignment="1">
      <alignment horizontal="center"/>
    </xf>
    <xf numFmtId="167" fontId="11" fillId="0" borderId="0" xfId="0" applyNumberFormat="1" applyFont="1"/>
    <xf numFmtId="167" fontId="8" fillId="2" borderId="4" xfId="1" applyNumberFormat="1" applyFont="1" applyFill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center" vertical="center" wrapText="1"/>
    </xf>
    <xf numFmtId="167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6" fontId="5" fillId="0" borderId="19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7" fontId="5" fillId="0" borderId="4" xfId="0" applyNumberFormat="1" applyFont="1" applyBorder="1" applyAlignment="1">
      <alignment horizontal="center"/>
    </xf>
    <xf numFmtId="43" fontId="5" fillId="0" borderId="15" xfId="0" applyNumberFormat="1" applyFont="1" applyBorder="1" applyAlignment="1">
      <alignment horizontal="center" vertical="center"/>
    </xf>
    <xf numFmtId="43" fontId="5" fillId="0" borderId="24" xfId="0" applyNumberFormat="1" applyFont="1" applyBorder="1" applyAlignment="1">
      <alignment horizontal="center" vertical="center"/>
    </xf>
    <xf numFmtId="43" fontId="5" fillId="0" borderId="2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167" fontId="8" fillId="2" borderId="26" xfId="1" applyNumberFormat="1" applyFont="1" applyFill="1" applyBorder="1" applyAlignment="1">
      <alignment horizontal="center"/>
    </xf>
    <xf numFmtId="167" fontId="5" fillId="0" borderId="26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167" fontId="5" fillId="0" borderId="15" xfId="0" applyNumberFormat="1" applyFont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/>
    </xf>
    <xf numFmtId="167" fontId="5" fillId="0" borderId="27" xfId="0" applyNumberFormat="1" applyFont="1" applyBorder="1" applyAlignment="1">
      <alignment horizontal="center" vertical="center"/>
    </xf>
    <xf numFmtId="43" fontId="5" fillId="0" borderId="23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/>
    </xf>
    <xf numFmtId="43" fontId="5" fillId="0" borderId="28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3" fontId="5" fillId="0" borderId="26" xfId="0" applyNumberFormat="1" applyFont="1" applyBorder="1" applyAlignment="1">
      <alignment horizontal="center"/>
    </xf>
    <xf numFmtId="43" fontId="5" fillId="0" borderId="2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0" fillId="0" borderId="34" xfId="0" applyBorder="1"/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8" fillId="2" borderId="37" xfId="0" applyFont="1" applyFill="1" applyBorder="1" applyAlignment="1">
      <alignment horizontal="center" vertical="center" wrapText="1"/>
    </xf>
    <xf numFmtId="167" fontId="5" fillId="0" borderId="37" xfId="0" applyNumberFormat="1" applyFont="1" applyBorder="1" applyAlignment="1">
      <alignment horizontal="center"/>
    </xf>
    <xf numFmtId="167" fontId="5" fillId="0" borderId="3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165" fontId="5" fillId="0" borderId="1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7" fontId="8" fillId="2" borderId="19" xfId="1" applyNumberFormat="1" applyFont="1" applyFill="1" applyBorder="1" applyAlignment="1">
      <alignment horizontal="center"/>
    </xf>
    <xf numFmtId="167" fontId="5" fillId="0" borderId="28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167" fontId="8" fillId="2" borderId="11" xfId="1" applyNumberFormat="1" applyFont="1" applyFill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43" fontId="5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20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6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7" fontId="5" fillId="0" borderId="16" xfId="0" applyNumberFormat="1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167" fontId="8" fillId="2" borderId="16" xfId="1" applyNumberFormat="1" applyFont="1" applyFill="1" applyBorder="1" applyAlignment="1">
      <alignment horizontal="center" vertical="center"/>
    </xf>
    <xf numFmtId="167" fontId="8" fillId="2" borderId="19" xfId="1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22" fillId="4" borderId="3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8" fillId="2" borderId="4" xfId="1" applyNumberFormat="1" applyFont="1" applyFill="1" applyBorder="1" applyAlignment="1">
      <alignment horizontal="center" vertical="center"/>
    </xf>
    <xf numFmtId="167" fontId="5" fillId="0" borderId="29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7" fontId="8" fillId="2" borderId="35" xfId="1" applyNumberFormat="1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/>
    </xf>
    <xf numFmtId="0" fontId="22" fillId="4" borderId="31" xfId="0" applyFont="1" applyFill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center" vertical="center"/>
    </xf>
    <xf numFmtId="167" fontId="8" fillId="2" borderId="6" xfId="1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18" xfId="0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66675</xdr:rowOff>
    </xdr:from>
    <xdr:to>
      <xdr:col>8</xdr:col>
      <xdr:colOff>1228725</xdr:colOff>
      <xdr:row>5</xdr:row>
      <xdr:rowOff>123825</xdr:rowOff>
    </xdr:to>
    <xdr:pic>
      <xdr:nvPicPr>
        <xdr:cNvPr id="4575" name="Picture 3">
          <a:extLst>
            <a:ext uri="{FF2B5EF4-FFF2-40B4-BE49-F238E27FC236}">
              <a16:creationId xmlns:a16="http://schemas.microsoft.com/office/drawing/2014/main" id="{AF367122-64BD-ED73-5E1F-3FF2A1A0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66675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304800</xdr:colOff>
      <xdr:row>5</xdr:row>
      <xdr:rowOff>114300</xdr:rowOff>
    </xdr:to>
    <xdr:pic>
      <xdr:nvPicPr>
        <xdr:cNvPr id="4576" name="Picture 4">
          <a:extLst>
            <a:ext uri="{FF2B5EF4-FFF2-40B4-BE49-F238E27FC236}">
              <a16:creationId xmlns:a16="http://schemas.microsoft.com/office/drawing/2014/main" id="{5E56E2D2-BEA7-519A-2801-24C573FDD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266700</xdr:colOff>
      <xdr:row>5</xdr:row>
      <xdr:rowOff>66675</xdr:rowOff>
    </xdr:to>
    <xdr:pic>
      <xdr:nvPicPr>
        <xdr:cNvPr id="2575" name="Picture 1">
          <a:extLst>
            <a:ext uri="{FF2B5EF4-FFF2-40B4-BE49-F238E27FC236}">
              <a16:creationId xmlns:a16="http://schemas.microsoft.com/office/drawing/2014/main" id="{E767A1B9-A91A-EFD3-26E5-32680A34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2192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0</xdr:row>
      <xdr:rowOff>28575</xdr:rowOff>
    </xdr:from>
    <xdr:to>
      <xdr:col>10</xdr:col>
      <xdr:colOff>723900</xdr:colOff>
      <xdr:row>5</xdr:row>
      <xdr:rowOff>47625</xdr:rowOff>
    </xdr:to>
    <xdr:pic>
      <xdr:nvPicPr>
        <xdr:cNvPr id="2576" name="Picture 3">
          <a:extLst>
            <a:ext uri="{FF2B5EF4-FFF2-40B4-BE49-F238E27FC236}">
              <a16:creationId xmlns:a16="http://schemas.microsoft.com/office/drawing/2014/main" id="{2457D354-46B6-409F-B198-CAB7EE10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28575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66675</xdr:rowOff>
    </xdr:from>
    <xdr:to>
      <xdr:col>10</xdr:col>
      <xdr:colOff>800100</xdr:colOff>
      <xdr:row>5</xdr:row>
      <xdr:rowOff>85725</xdr:rowOff>
    </xdr:to>
    <xdr:pic>
      <xdr:nvPicPr>
        <xdr:cNvPr id="8417" name="Picture 3">
          <a:extLst>
            <a:ext uri="{FF2B5EF4-FFF2-40B4-BE49-F238E27FC236}">
              <a16:creationId xmlns:a16="http://schemas.microsoft.com/office/drawing/2014/main" id="{01EF5192-BDD6-8CCD-B86A-61CC4478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66675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5</xdr:row>
      <xdr:rowOff>76200</xdr:rowOff>
    </xdr:to>
    <xdr:pic>
      <xdr:nvPicPr>
        <xdr:cNvPr id="8418" name="Picture 3">
          <a:extLst>
            <a:ext uri="{FF2B5EF4-FFF2-40B4-BE49-F238E27FC236}">
              <a16:creationId xmlns:a16="http://schemas.microsoft.com/office/drawing/2014/main" id="{F873E040-5A3C-1B5B-11B4-E11429034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0</xdr:row>
      <xdr:rowOff>85725</xdr:rowOff>
    </xdr:from>
    <xdr:to>
      <xdr:col>10</xdr:col>
      <xdr:colOff>714375</xdr:colOff>
      <xdr:row>5</xdr:row>
      <xdr:rowOff>104775</xdr:rowOff>
    </xdr:to>
    <xdr:pic>
      <xdr:nvPicPr>
        <xdr:cNvPr id="9439" name="Picture 3">
          <a:extLst>
            <a:ext uri="{FF2B5EF4-FFF2-40B4-BE49-F238E27FC236}">
              <a16:creationId xmlns:a16="http://schemas.microsoft.com/office/drawing/2014/main" id="{93E2CCE0-B565-05E8-0DAB-CE4BAAFFF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5725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95250</xdr:rowOff>
    </xdr:from>
    <xdr:to>
      <xdr:col>2</xdr:col>
      <xdr:colOff>76200</xdr:colOff>
      <xdr:row>5</xdr:row>
      <xdr:rowOff>114300</xdr:rowOff>
    </xdr:to>
    <xdr:pic>
      <xdr:nvPicPr>
        <xdr:cNvPr id="9440" name="Picture 4">
          <a:extLst>
            <a:ext uri="{FF2B5EF4-FFF2-40B4-BE49-F238E27FC236}">
              <a16:creationId xmlns:a16="http://schemas.microsoft.com/office/drawing/2014/main" id="{64F55EB3-B1DA-5D63-F0AA-3FD8B5D52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1819275</xdr:colOff>
      <xdr:row>0</xdr:row>
      <xdr:rowOff>114300</xdr:rowOff>
    </xdr:from>
    <xdr:to>
      <xdr:col>3</xdr:col>
      <xdr:colOff>3028950</xdr:colOff>
      <xdr:row>5</xdr:row>
      <xdr:rowOff>133350</xdr:rowOff>
    </xdr:to>
    <xdr:pic>
      <xdr:nvPicPr>
        <xdr:cNvPr id="5573" name="Picture 3">
          <a:extLst>
            <a:ext uri="{FF2B5EF4-FFF2-40B4-BE49-F238E27FC236}">
              <a16:creationId xmlns:a16="http://schemas.microsoft.com/office/drawing/2014/main" id="{88E4BB4C-657C-5221-0118-3C944B8AF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14300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276225</xdr:colOff>
      <xdr:row>5</xdr:row>
      <xdr:rowOff>85725</xdr:rowOff>
    </xdr:to>
    <xdr:pic>
      <xdr:nvPicPr>
        <xdr:cNvPr id="5574" name="Picture 4">
          <a:extLst>
            <a:ext uri="{FF2B5EF4-FFF2-40B4-BE49-F238E27FC236}">
              <a16:creationId xmlns:a16="http://schemas.microsoft.com/office/drawing/2014/main" id="{44051385-B549-ECBF-F529-1B7BDF6D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zoomScaleNormal="100" workbookViewId="0">
      <selection sqref="A1:I7"/>
    </sheetView>
  </sheetViews>
  <sheetFormatPr defaultRowHeight="12.75" x14ac:dyDescent="0.2"/>
  <cols>
    <col min="1" max="1" width="15" customWidth="1"/>
    <col min="2" max="2" width="25.42578125" customWidth="1"/>
    <col min="3" max="3" width="11.7109375" customWidth="1"/>
    <col min="5" max="5" width="10.7109375" customWidth="1"/>
    <col min="6" max="6" width="18.85546875" customWidth="1"/>
    <col min="7" max="7" width="9.28515625" customWidth="1"/>
    <col min="8" max="8" width="43.7109375" bestFit="1" customWidth="1"/>
    <col min="9" max="9" width="18.85546875" bestFit="1" customWidth="1"/>
  </cols>
  <sheetData>
    <row r="1" spans="1:17" s="2" customFormat="1" ht="15.75" x14ac:dyDescent="0.25">
      <c r="A1" s="123" t="s">
        <v>104</v>
      </c>
      <c r="B1" s="123"/>
      <c r="C1" s="123"/>
      <c r="D1" s="123"/>
      <c r="E1" s="123"/>
      <c r="F1" s="123"/>
      <c r="G1" s="123"/>
      <c r="H1" s="123"/>
      <c r="I1" s="123"/>
      <c r="J1" s="1"/>
      <c r="M1" s="1"/>
      <c r="N1" s="1"/>
      <c r="O1" s="1"/>
      <c r="P1" s="1"/>
      <c r="Q1" s="1"/>
    </row>
    <row r="2" spans="1:17" s="2" customFormat="1" ht="15.6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"/>
      <c r="L2" s="1"/>
      <c r="M2" s="1"/>
      <c r="N2" s="1"/>
      <c r="O2" s="1"/>
      <c r="P2" s="1"/>
      <c r="Q2" s="1"/>
    </row>
    <row r="3" spans="1:17" s="2" customFormat="1" ht="15.6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L3" s="1"/>
    </row>
    <row r="4" spans="1:17" s="2" customFormat="1" ht="15.6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</row>
    <row r="5" spans="1:17" s="2" customFormat="1" ht="15.6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</row>
    <row r="6" spans="1:17" s="2" customFormat="1" ht="15.6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</row>
    <row r="7" spans="1:17" ht="24.6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17" ht="20.25" customHeight="1" x14ac:dyDescent="0.35">
      <c r="G8" s="93"/>
      <c r="H8" s="92" t="s">
        <v>49</v>
      </c>
      <c r="I8" s="38" t="s">
        <v>50</v>
      </c>
    </row>
    <row r="9" spans="1:17" s="14" customFormat="1" ht="18.75" thickBot="1" x14ac:dyDescent="0.3">
      <c r="A9" s="119" t="s">
        <v>24</v>
      </c>
      <c r="B9" s="119"/>
      <c r="C9" s="120"/>
      <c r="D9" s="120"/>
      <c r="E9" s="120"/>
      <c r="G9" s="5">
        <v>110624</v>
      </c>
      <c r="H9" s="5" t="s">
        <v>41</v>
      </c>
      <c r="I9" s="103">
        <f>Cups!K17+Cups!K20+Cups!K23+Pops!K19+Pops!K22+Pops!K25+Pops!K28+Pops!K29+'Bagged Fruit'!K11+'Bagged Fruit'!K14+'Bagged Fruit'!K17+'Bagged Fruit'!K19</f>
        <v>0</v>
      </c>
    </row>
    <row r="10" spans="1:17" s="14" customFormat="1" ht="18" x14ac:dyDescent="0.25">
      <c r="G10" s="5">
        <v>100239</v>
      </c>
      <c r="H10" s="5" t="s">
        <v>16</v>
      </c>
      <c r="I10" s="103">
        <f>Cups!K10+Pops!K12+Pops!K10</f>
        <v>0</v>
      </c>
    </row>
    <row r="11" spans="1:17" s="14" customFormat="1" ht="18" x14ac:dyDescent="0.25">
      <c r="G11" s="5">
        <v>100225</v>
      </c>
      <c r="H11" s="5" t="s">
        <v>10</v>
      </c>
      <c r="I11" s="103" t="e">
        <f>Cups!#REF!+Pops!K27+Pops!K30</f>
        <v>#REF!</v>
      </c>
    </row>
    <row r="12" spans="1:17" s="14" customFormat="1" ht="18.75" thickBot="1" x14ac:dyDescent="0.3">
      <c r="A12" s="127" t="s">
        <v>22</v>
      </c>
      <c r="B12" s="127"/>
      <c r="C12" s="128">
        <f>Cups!G24</f>
        <v>0</v>
      </c>
      <c r="D12" s="128"/>
      <c r="E12" s="128"/>
      <c r="G12" s="5">
        <v>100254</v>
      </c>
      <c r="H12" s="5" t="s">
        <v>11</v>
      </c>
      <c r="I12" s="103">
        <f>Cups!K12+Cups!K16+Cups!K22+Pops!K14+Pops!K18+Pops!K24</f>
        <v>0</v>
      </c>
    </row>
    <row r="13" spans="1:17" s="14" customFormat="1" ht="18" x14ac:dyDescent="0.25">
      <c r="A13" s="18"/>
      <c r="B13" s="18"/>
      <c r="C13" s="15"/>
      <c r="D13" s="15"/>
      <c r="E13" s="15"/>
      <c r="G13" s="5">
        <v>110846</v>
      </c>
      <c r="H13" s="5" t="s">
        <v>19</v>
      </c>
      <c r="I13" s="103">
        <f>Cups!K13+Cups!K19+Pops!K15+Pops!K17+Pops!K21+Cups!K15+'Bagged Fruit'!K10+'Bagged Fruit'!K13+'Bagged Fruit'!K16+'Bagged Fruit'!K20+'Bagged Fruit'!K22+'Bagged Fruit'!K24</f>
        <v>0</v>
      </c>
    </row>
    <row r="14" spans="1:17" s="14" customFormat="1" ht="18" x14ac:dyDescent="0.25">
      <c r="A14" s="18"/>
      <c r="B14" s="18"/>
      <c r="C14" s="15"/>
      <c r="D14" s="15"/>
      <c r="E14" s="15"/>
    </row>
    <row r="15" spans="1:17" s="14" customFormat="1" ht="18" x14ac:dyDescent="0.25">
      <c r="A15" s="18"/>
      <c r="B15" s="18"/>
      <c r="C15" s="15"/>
      <c r="D15" s="15"/>
      <c r="E15" s="15"/>
    </row>
    <row r="16" spans="1:17" s="14" customFormat="1" ht="18.75" thickBot="1" x14ac:dyDescent="0.3">
      <c r="A16" s="127" t="s">
        <v>23</v>
      </c>
      <c r="B16" s="127"/>
      <c r="C16" s="129">
        <f>Cups!K24</f>
        <v>0</v>
      </c>
      <c r="D16" s="129"/>
      <c r="E16" s="129"/>
    </row>
    <row r="17" spans="1:9" s="14" customFormat="1" ht="18" x14ac:dyDescent="0.25">
      <c r="G17" s="3"/>
      <c r="H17" s="3"/>
      <c r="I17" s="39"/>
    </row>
    <row r="18" spans="1:9" s="14" customFormat="1" ht="18" x14ac:dyDescent="0.25">
      <c r="H18" s="3"/>
      <c r="I18" s="39"/>
    </row>
    <row r="19" spans="1:9" s="14" customFormat="1" ht="18" x14ac:dyDescent="0.25">
      <c r="H19" s="3"/>
    </row>
    <row r="20" spans="1:9" s="14" customFormat="1" ht="18.75" thickBot="1" x14ac:dyDescent="0.3">
      <c r="A20" s="121" t="s">
        <v>25</v>
      </c>
      <c r="B20" s="121"/>
      <c r="C20" s="134">
        <f>Pops!G31</f>
        <v>0</v>
      </c>
      <c r="D20" s="134"/>
      <c r="E20" s="134"/>
    </row>
    <row r="21" spans="1:9" s="14" customFormat="1" ht="18" x14ac:dyDescent="0.25">
      <c r="A21" s="18"/>
      <c r="B21" s="18"/>
      <c r="C21" s="15"/>
      <c r="D21" s="15"/>
      <c r="E21" s="15"/>
    </row>
    <row r="22" spans="1:9" s="14" customFormat="1" ht="18" x14ac:dyDescent="0.25">
      <c r="A22" s="18"/>
      <c r="B22" s="18"/>
      <c r="C22" s="15"/>
      <c r="D22" s="15"/>
      <c r="E22" s="15"/>
    </row>
    <row r="23" spans="1:9" s="14" customFormat="1" ht="18" x14ac:dyDescent="0.25">
      <c r="A23" s="18"/>
      <c r="B23" s="18"/>
      <c r="C23" s="15"/>
      <c r="D23" s="15"/>
      <c r="E23" s="15"/>
    </row>
    <row r="24" spans="1:9" s="14" customFormat="1" ht="18.75" thickBot="1" x14ac:dyDescent="0.3">
      <c r="A24" s="121" t="s">
        <v>26</v>
      </c>
      <c r="B24" s="121"/>
      <c r="C24" s="122">
        <f>Pops!K31</f>
        <v>0</v>
      </c>
      <c r="D24" s="122"/>
      <c r="E24" s="122"/>
    </row>
    <row r="25" spans="1:9" s="14" customFormat="1" ht="18" x14ac:dyDescent="0.25"/>
    <row r="26" spans="1:9" s="14" customFormat="1" ht="18" x14ac:dyDescent="0.25"/>
    <row r="27" spans="1:9" s="14" customFormat="1" ht="18" x14ac:dyDescent="0.25"/>
    <row r="28" spans="1:9" s="14" customFormat="1" ht="18.75" thickBot="1" x14ac:dyDescent="0.3">
      <c r="A28" s="125" t="s">
        <v>27</v>
      </c>
      <c r="B28" s="125"/>
      <c r="C28" s="130">
        <f>'Bagged Fruit'!G25</f>
        <v>0</v>
      </c>
      <c r="D28" s="130"/>
      <c r="E28" s="130"/>
    </row>
    <row r="29" spans="1:9" s="14" customFormat="1" ht="18" x14ac:dyDescent="0.25">
      <c r="A29" s="18"/>
      <c r="B29" s="18"/>
      <c r="C29" s="15"/>
      <c r="D29" s="15"/>
      <c r="E29" s="15"/>
    </row>
    <row r="30" spans="1:9" s="14" customFormat="1" ht="18" x14ac:dyDescent="0.25">
      <c r="A30" s="18"/>
      <c r="B30" s="18"/>
      <c r="C30" s="15"/>
      <c r="D30" s="15"/>
      <c r="E30" s="15"/>
    </row>
    <row r="31" spans="1:9" s="14" customFormat="1" ht="18" x14ac:dyDescent="0.25">
      <c r="A31" s="18"/>
      <c r="B31" s="18"/>
      <c r="C31" s="15"/>
      <c r="D31" s="15"/>
      <c r="E31" s="15"/>
    </row>
    <row r="32" spans="1:9" s="14" customFormat="1" ht="18.75" thickBot="1" x14ac:dyDescent="0.3">
      <c r="A32" s="125" t="s">
        <v>28</v>
      </c>
      <c r="B32" s="125"/>
      <c r="C32" s="126">
        <f>'Bagged Fruit'!K25</f>
        <v>0</v>
      </c>
      <c r="D32" s="126"/>
      <c r="E32" s="126"/>
    </row>
    <row r="33" spans="1:9" s="14" customFormat="1" ht="18" x14ac:dyDescent="0.25">
      <c r="H33"/>
      <c r="I33"/>
    </row>
    <row r="34" spans="1:9" s="14" customFormat="1" ht="18" x14ac:dyDescent="0.25">
      <c r="H34"/>
      <c r="I34"/>
    </row>
    <row r="35" spans="1:9" s="14" customFormat="1" ht="18" x14ac:dyDescent="0.25">
      <c r="H35"/>
      <c r="I35"/>
    </row>
    <row r="36" spans="1:9" s="14" customFormat="1" ht="18" x14ac:dyDescent="0.25">
      <c r="H36"/>
      <c r="I36"/>
    </row>
    <row r="39" spans="1:9" ht="18.75" thickBot="1" x14ac:dyDescent="0.3">
      <c r="A39" s="131" t="s">
        <v>31</v>
      </c>
      <c r="B39" s="131"/>
      <c r="C39" s="132">
        <f>SUM(C12+C20+C28)</f>
        <v>0</v>
      </c>
      <c r="D39" s="132"/>
      <c r="E39" s="132"/>
    </row>
    <row r="40" spans="1:9" ht="18.75" thickBot="1" x14ac:dyDescent="0.3">
      <c r="A40" s="131" t="s">
        <v>30</v>
      </c>
      <c r="B40" s="131"/>
      <c r="C40" s="133">
        <f>SUM(C16+C24+C32)</f>
        <v>0</v>
      </c>
      <c r="D40" s="133"/>
      <c r="E40" s="133"/>
    </row>
    <row r="55" spans="1:5" ht="18" x14ac:dyDescent="0.25">
      <c r="A55" s="16"/>
      <c r="B55" s="16"/>
      <c r="C55" s="17"/>
      <c r="D55" s="17"/>
      <c r="E55" s="17"/>
    </row>
    <row r="56" spans="1:5" ht="18" x14ac:dyDescent="0.25">
      <c r="A56" s="16"/>
      <c r="B56" s="16"/>
      <c r="C56" s="17"/>
      <c r="D56" s="17"/>
      <c r="E56" s="17"/>
    </row>
    <row r="57" spans="1:5" ht="18" x14ac:dyDescent="0.25">
      <c r="A57" s="16"/>
      <c r="B57" s="16"/>
      <c r="C57" s="17"/>
      <c r="D57" s="17"/>
      <c r="E57" s="17"/>
    </row>
    <row r="58" spans="1:5" ht="18" x14ac:dyDescent="0.25">
      <c r="A58" s="16"/>
      <c r="B58" s="16"/>
      <c r="C58" s="17"/>
      <c r="D58" s="17"/>
      <c r="E58" s="17"/>
    </row>
    <row r="59" spans="1:5" ht="18" x14ac:dyDescent="0.25">
      <c r="A59" s="16"/>
      <c r="B59" s="16"/>
      <c r="C59" s="17"/>
      <c r="D59" s="17"/>
      <c r="E59" s="17"/>
    </row>
    <row r="61" spans="1:5" ht="18.75" thickBot="1" x14ac:dyDescent="0.3">
      <c r="A61" s="124" t="s">
        <v>29</v>
      </c>
      <c r="B61" s="124"/>
      <c r="C61" s="13"/>
      <c r="D61" s="13"/>
      <c r="E61" s="13"/>
    </row>
  </sheetData>
  <mergeCells count="20">
    <mergeCell ref="A61:B61"/>
    <mergeCell ref="A32:B32"/>
    <mergeCell ref="C32:E32"/>
    <mergeCell ref="A12:B12"/>
    <mergeCell ref="C12:E12"/>
    <mergeCell ref="A16:B16"/>
    <mergeCell ref="C16:E16"/>
    <mergeCell ref="A28:B28"/>
    <mergeCell ref="C28:E28"/>
    <mergeCell ref="A39:B39"/>
    <mergeCell ref="C39:E39"/>
    <mergeCell ref="A40:B40"/>
    <mergeCell ref="C40:E40"/>
    <mergeCell ref="A20:B20"/>
    <mergeCell ref="C20:E20"/>
    <mergeCell ref="A9:B9"/>
    <mergeCell ref="C9:E9"/>
    <mergeCell ref="A24:B24"/>
    <mergeCell ref="C24:E24"/>
    <mergeCell ref="A1:I7"/>
  </mergeCells>
  <pageMargins left="0.7" right="0.7" top="0.75" bottom="0.75" header="0.3" footer="0.3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"/>
  <sheetViews>
    <sheetView tabSelected="1" zoomScaleNormal="100" workbookViewId="0">
      <pane ySplit="8" topLeftCell="A9" activePane="bottomLeft" state="frozen"/>
      <selection pane="bottomLeft" activeCell="P14" sqref="P14"/>
    </sheetView>
  </sheetViews>
  <sheetFormatPr defaultRowHeight="15.75" x14ac:dyDescent="0.25"/>
  <cols>
    <col min="1" max="1" width="15.140625" style="2" bestFit="1" customWidth="1"/>
    <col min="2" max="2" width="11.28515625" style="3" customWidth="1"/>
    <col min="3" max="3" width="9.28515625" style="3" customWidth="1"/>
    <col min="4" max="4" width="11.42578125" style="2" customWidth="1"/>
    <col min="5" max="5" width="46.28515625" style="2" bestFit="1" customWidth="1"/>
    <col min="6" max="7" width="12.85546875" style="4" customWidth="1"/>
    <col min="8" max="8" width="9.28515625" style="2" bestFit="1" customWidth="1"/>
    <col min="9" max="9" width="12.7109375" style="2" customWidth="1"/>
    <col min="10" max="10" width="11" style="2" customWidth="1"/>
    <col min="11" max="11" width="12.42578125" style="11" customWidth="1"/>
    <col min="12" max="16384" width="9.140625" style="2"/>
  </cols>
  <sheetData>
    <row r="1" spans="1:16" ht="15.75" customHeight="1" x14ac:dyDescent="0.25">
      <c r="A1" s="123" t="s">
        <v>104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"/>
      <c r="M1" s="1"/>
      <c r="N1" s="1"/>
      <c r="O1" s="1"/>
      <c r="P1" s="1"/>
    </row>
    <row r="2" spans="1:16" ht="15.7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"/>
      <c r="M2" s="1"/>
      <c r="N2" s="1"/>
      <c r="O2" s="1"/>
      <c r="P2" s="1"/>
    </row>
    <row r="3" spans="1:16" ht="15.7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6" ht="15.7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6" ht="15.7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6" ht="15.75" customHeight="1" thickBot="1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6" ht="25.9" customHeight="1" thickBot="1" x14ac:dyDescent="0.3">
      <c r="A7" s="144" t="s">
        <v>8</v>
      </c>
      <c r="B7" s="145"/>
      <c r="C7" s="145"/>
      <c r="D7" s="145"/>
      <c r="E7" s="145"/>
      <c r="F7" s="145"/>
      <c r="G7" s="145"/>
      <c r="H7" s="145"/>
      <c r="I7" s="145"/>
      <c r="J7" s="145"/>
      <c r="K7" s="146"/>
    </row>
    <row r="8" spans="1:16" s="11" customFormat="1" ht="63.75" thickBot="1" x14ac:dyDescent="0.25">
      <c r="A8" s="53" t="s">
        <v>9</v>
      </c>
      <c r="B8" s="54" t="s">
        <v>0</v>
      </c>
      <c r="C8" s="54" t="s">
        <v>14</v>
      </c>
      <c r="D8" s="54" t="s">
        <v>2</v>
      </c>
      <c r="E8" s="55" t="s">
        <v>1</v>
      </c>
      <c r="F8" s="56" t="s">
        <v>105</v>
      </c>
      <c r="G8" s="56" t="s">
        <v>15</v>
      </c>
      <c r="H8" s="57" t="s">
        <v>3</v>
      </c>
      <c r="I8" s="58" t="s">
        <v>13</v>
      </c>
      <c r="J8" s="54" t="s">
        <v>7</v>
      </c>
      <c r="K8" s="59" t="s">
        <v>17</v>
      </c>
    </row>
    <row r="9" spans="1:16" ht="16.5" thickBot="1" x14ac:dyDescent="0.3">
      <c r="A9" s="141" t="s">
        <v>100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</row>
    <row r="10" spans="1:16" ht="16.5" thickBot="1" x14ac:dyDescent="0.3">
      <c r="A10" s="87">
        <v>100239</v>
      </c>
      <c r="B10" s="88">
        <v>6233</v>
      </c>
      <c r="C10" s="88" t="s">
        <v>5</v>
      </c>
      <c r="D10" s="88" t="s">
        <v>56</v>
      </c>
      <c r="E10" s="88" t="s">
        <v>16</v>
      </c>
      <c r="F10" s="74">
        <v>1.4320999999999999</v>
      </c>
      <c r="G10" s="75">
        <f t="shared" ref="G10:G16" si="0">K10*F10</f>
        <v>0</v>
      </c>
      <c r="H10" s="78">
        <v>25.32</v>
      </c>
      <c r="I10" s="76"/>
      <c r="J10" s="89">
        <f t="shared" ref="J10" si="1">I10/96</f>
        <v>0</v>
      </c>
      <c r="K10" s="90">
        <f t="shared" ref="K10:K16" si="2">(H10*J10)</f>
        <v>0</v>
      </c>
      <c r="L10" s="44"/>
    </row>
    <row r="11" spans="1:16" ht="17.25" thickTop="1" thickBot="1" x14ac:dyDescent="0.3">
      <c r="A11" s="141" t="s">
        <v>101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6" x14ac:dyDescent="0.25">
      <c r="A12" s="30">
        <v>100254</v>
      </c>
      <c r="B12" s="23">
        <v>6232</v>
      </c>
      <c r="C12" s="23" t="s">
        <v>4</v>
      </c>
      <c r="D12" s="23" t="s">
        <v>61</v>
      </c>
      <c r="E12" s="23" t="s">
        <v>11</v>
      </c>
      <c r="F12" s="34">
        <v>1.3375999999999999</v>
      </c>
      <c r="G12" s="24">
        <f>K12*F12</f>
        <v>0</v>
      </c>
      <c r="H12" s="51">
        <v>27</v>
      </c>
      <c r="I12" s="42"/>
      <c r="J12" s="43">
        <f t="shared" ref="J12:J16" si="3">I12/96</f>
        <v>0</v>
      </c>
      <c r="K12" s="69">
        <f>(H12*J12)</f>
        <v>0</v>
      </c>
      <c r="L12" s="44"/>
    </row>
    <row r="13" spans="1:16" ht="16.5" thickBot="1" x14ac:dyDescent="0.3">
      <c r="A13" s="72">
        <v>110846</v>
      </c>
      <c r="B13" s="73">
        <v>6212</v>
      </c>
      <c r="C13" s="73" t="s">
        <v>4</v>
      </c>
      <c r="D13" s="73" t="s">
        <v>62</v>
      </c>
      <c r="E13" s="73" t="s">
        <v>19</v>
      </c>
      <c r="F13" s="74">
        <v>1.5266</v>
      </c>
      <c r="G13" s="75">
        <f>K13*F13</f>
        <v>0</v>
      </c>
      <c r="H13" s="78">
        <v>24.84</v>
      </c>
      <c r="I13" s="76"/>
      <c r="J13" s="89">
        <f t="shared" si="3"/>
        <v>0</v>
      </c>
      <c r="K13" s="90">
        <f>(H13*J13)</f>
        <v>0</v>
      </c>
      <c r="L13" s="44"/>
    </row>
    <row r="14" spans="1:16" ht="17.25" thickTop="1" thickBot="1" x14ac:dyDescent="0.3">
      <c r="A14" s="141" t="s">
        <v>102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3"/>
    </row>
    <row r="15" spans="1:16" x14ac:dyDescent="0.25">
      <c r="A15" s="30">
        <v>110846</v>
      </c>
      <c r="B15" s="23">
        <v>6212</v>
      </c>
      <c r="C15" s="23" t="s">
        <v>4</v>
      </c>
      <c r="D15" s="23" t="s">
        <v>57</v>
      </c>
      <c r="E15" s="23" t="s">
        <v>33</v>
      </c>
      <c r="F15" s="34">
        <v>1.5266</v>
      </c>
      <c r="G15" s="24">
        <f>K15*F15</f>
        <v>0</v>
      </c>
      <c r="H15" s="25">
        <v>12.33</v>
      </c>
      <c r="I15" s="42"/>
      <c r="J15" s="43">
        <f>I15/96</f>
        <v>0</v>
      </c>
      <c r="K15" s="69">
        <f>(H15*J15)</f>
        <v>0</v>
      </c>
      <c r="L15" s="44"/>
    </row>
    <row r="16" spans="1:16" x14ac:dyDescent="0.25">
      <c r="A16" s="50">
        <v>100254</v>
      </c>
      <c r="B16" s="23">
        <v>6232</v>
      </c>
      <c r="C16" s="5" t="s">
        <v>4</v>
      </c>
      <c r="D16" s="5" t="s">
        <v>58</v>
      </c>
      <c r="E16" s="5" t="s">
        <v>34</v>
      </c>
      <c r="F16" s="33">
        <v>1.3375999999999999</v>
      </c>
      <c r="G16" s="24">
        <f t="shared" si="0"/>
        <v>0</v>
      </c>
      <c r="H16" s="6">
        <v>12.33</v>
      </c>
      <c r="I16" s="31"/>
      <c r="J16" s="85">
        <f t="shared" si="3"/>
        <v>0</v>
      </c>
      <c r="K16" s="71">
        <f t="shared" si="2"/>
        <v>0</v>
      </c>
      <c r="L16" s="44"/>
    </row>
    <row r="17" spans="1:15" ht="16.5" thickBot="1" x14ac:dyDescent="0.3">
      <c r="A17" s="26">
        <v>110624</v>
      </c>
      <c r="B17" s="20">
        <v>6204</v>
      </c>
      <c r="C17" s="20" t="s">
        <v>4</v>
      </c>
      <c r="D17" s="20" t="s">
        <v>59</v>
      </c>
      <c r="E17" s="20" t="s">
        <v>32</v>
      </c>
      <c r="F17" s="32">
        <v>1.2087000000000001</v>
      </c>
      <c r="G17" s="21">
        <f t="shared" ref="G17:G23" si="4">K17*F17</f>
        <v>0</v>
      </c>
      <c r="H17" s="22">
        <v>10.15</v>
      </c>
      <c r="I17" s="42"/>
      <c r="J17" s="86">
        <f>I17/96</f>
        <v>0</v>
      </c>
      <c r="K17" s="70">
        <f>(H17*J17)</f>
        <v>0</v>
      </c>
      <c r="L17" s="44"/>
    </row>
    <row r="18" spans="1:15" ht="16.5" thickBot="1" x14ac:dyDescent="0.3">
      <c r="A18" s="141" t="s">
        <v>92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3"/>
    </row>
    <row r="19" spans="1:15" x14ac:dyDescent="0.25">
      <c r="A19" s="49">
        <v>110846</v>
      </c>
      <c r="B19" s="23">
        <v>6212</v>
      </c>
      <c r="C19" s="23" t="s">
        <v>4</v>
      </c>
      <c r="D19" s="135" t="s">
        <v>60</v>
      </c>
      <c r="E19" s="23" t="s">
        <v>19</v>
      </c>
      <c r="F19" s="34">
        <v>1.5266</v>
      </c>
      <c r="G19" s="24">
        <f t="shared" si="4"/>
        <v>0</v>
      </c>
      <c r="H19" s="25">
        <v>12.33</v>
      </c>
      <c r="I19" s="139"/>
      <c r="J19" s="137">
        <f>I19/96</f>
        <v>0</v>
      </c>
      <c r="K19" s="70">
        <f>H19*J19</f>
        <v>0</v>
      </c>
      <c r="L19" s="44"/>
    </row>
    <row r="20" spans="1:15" ht="16.5" thickBot="1" x14ac:dyDescent="0.3">
      <c r="A20" s="26">
        <v>110624</v>
      </c>
      <c r="B20" s="27">
        <v>6204</v>
      </c>
      <c r="C20" s="27" t="s">
        <v>4</v>
      </c>
      <c r="D20" s="136"/>
      <c r="E20" s="27" t="s">
        <v>42</v>
      </c>
      <c r="F20" s="104">
        <v>1.2087000000000001</v>
      </c>
      <c r="G20" s="28">
        <f t="shared" si="4"/>
        <v>0</v>
      </c>
      <c r="H20" s="29">
        <v>10.15</v>
      </c>
      <c r="I20" s="140"/>
      <c r="J20" s="148"/>
      <c r="K20" s="70">
        <f>H20*J19</f>
        <v>0</v>
      </c>
      <c r="L20" s="44"/>
    </row>
    <row r="21" spans="1:15" ht="16.149999999999999" customHeight="1" thickBot="1" x14ac:dyDescent="0.3">
      <c r="A21" s="141" t="s">
        <v>43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spans="1:15" ht="15.6" customHeight="1" x14ac:dyDescent="0.25">
      <c r="A22" s="49">
        <v>100254</v>
      </c>
      <c r="B22" s="23">
        <v>6232</v>
      </c>
      <c r="C22" s="23" t="s">
        <v>4</v>
      </c>
      <c r="D22" s="135" t="s">
        <v>78</v>
      </c>
      <c r="E22" s="23" t="s">
        <v>11</v>
      </c>
      <c r="F22" s="34">
        <v>1.3375999999999999</v>
      </c>
      <c r="G22" s="24">
        <f t="shared" si="4"/>
        <v>0</v>
      </c>
      <c r="H22" s="25">
        <v>12.33</v>
      </c>
      <c r="I22" s="139"/>
      <c r="J22" s="137">
        <f>I22/96</f>
        <v>0</v>
      </c>
      <c r="K22" s="70">
        <f>H22*J22</f>
        <v>0</v>
      </c>
      <c r="L22" s="44"/>
    </row>
    <row r="23" spans="1:15" ht="16.149999999999999" customHeight="1" thickBot="1" x14ac:dyDescent="0.3">
      <c r="A23" s="26">
        <v>110624</v>
      </c>
      <c r="B23" s="27">
        <v>6204</v>
      </c>
      <c r="C23" s="27" t="s">
        <v>4</v>
      </c>
      <c r="D23" s="136"/>
      <c r="E23" s="27" t="s">
        <v>42</v>
      </c>
      <c r="F23" s="105">
        <v>1.2087000000000001</v>
      </c>
      <c r="G23" s="28">
        <f t="shared" si="4"/>
        <v>0</v>
      </c>
      <c r="H23" s="29">
        <v>10.15</v>
      </c>
      <c r="I23" s="140"/>
      <c r="J23" s="138"/>
      <c r="K23" s="82">
        <f>H23*J22</f>
        <v>0</v>
      </c>
      <c r="L23" s="44"/>
    </row>
    <row r="24" spans="1:15" ht="17.25" customHeight="1" x14ac:dyDescent="0.25">
      <c r="A24" s="1"/>
      <c r="B24" s="1"/>
      <c r="C24" s="1"/>
      <c r="D24" s="1"/>
      <c r="E24" s="1"/>
      <c r="F24" s="9" t="s">
        <v>44</v>
      </c>
      <c r="G24" s="10">
        <f>SUM(G10:G23)</f>
        <v>0</v>
      </c>
      <c r="H24" s="10"/>
      <c r="I24" s="41">
        <f>SUM(I10:I23)</f>
        <v>0</v>
      </c>
      <c r="J24" s="12">
        <f>SUM(J10:J23)</f>
        <v>0</v>
      </c>
      <c r="K24" s="35">
        <f>SUM(K10:K23)</f>
        <v>0</v>
      </c>
      <c r="L24" s="3"/>
      <c r="M24" s="3"/>
      <c r="N24" s="3"/>
      <c r="O24" s="3"/>
    </row>
    <row r="25" spans="1:15" x14ac:dyDescent="0.25">
      <c r="L25" s="3"/>
      <c r="M25" s="3"/>
      <c r="N25" s="3"/>
      <c r="O25" s="3"/>
    </row>
    <row r="46" spans="1:11" hidden="1" x14ac:dyDescent="0.25"/>
    <row r="48" spans="1:11" x14ac:dyDescent="0.25">
      <c r="A48" s="1"/>
      <c r="B48" s="1"/>
      <c r="C48" s="1"/>
      <c r="D48" s="1"/>
      <c r="E48" s="1"/>
      <c r="F48" s="9"/>
      <c r="G48" s="10"/>
      <c r="H48" s="12"/>
      <c r="I48" s="12"/>
      <c r="J48" s="12"/>
      <c r="K48" s="35"/>
    </row>
    <row r="50" s="11" customFormat="1" x14ac:dyDescent="0.2"/>
    <row r="65" spans="1:15" ht="17.25" customHeight="1" x14ac:dyDescent="0.25">
      <c r="L65" s="3"/>
      <c r="M65" s="3"/>
      <c r="N65" s="3"/>
      <c r="O65" s="3"/>
    </row>
    <row r="66" spans="1:15" ht="17.25" customHeight="1" x14ac:dyDescent="0.25">
      <c r="A66" s="1"/>
      <c r="B66" s="1"/>
      <c r="C66" s="1"/>
      <c r="D66" s="1"/>
      <c r="E66" s="1"/>
      <c r="F66" s="9"/>
      <c r="G66" s="10"/>
      <c r="H66" s="10"/>
      <c r="I66" s="12"/>
      <c r="J66" s="12"/>
      <c r="K66" s="35"/>
      <c r="L66" s="3"/>
      <c r="M66" s="3"/>
      <c r="N66" s="3"/>
      <c r="O66" s="3"/>
    </row>
    <row r="67" spans="1:15" ht="17.25" customHeight="1" x14ac:dyDescent="0.25">
      <c r="L67" s="3"/>
      <c r="M67" s="3"/>
      <c r="N67" s="3"/>
      <c r="O67" s="3"/>
    </row>
    <row r="68" spans="1:15" s="11" customFormat="1" x14ac:dyDescent="0.2"/>
    <row r="76" spans="1:15" ht="17.25" customHeight="1" x14ac:dyDescent="0.25">
      <c r="L76" s="3"/>
      <c r="M76" s="3"/>
      <c r="N76" s="3"/>
      <c r="O76" s="3"/>
    </row>
    <row r="77" spans="1:15" ht="13.5" customHeight="1" x14ac:dyDescent="0.25"/>
  </sheetData>
  <mergeCells count="13">
    <mergeCell ref="A7:K7"/>
    <mergeCell ref="A1:K6"/>
    <mergeCell ref="J19:J20"/>
    <mergeCell ref="I19:I20"/>
    <mergeCell ref="A18:K18"/>
    <mergeCell ref="A9:K9"/>
    <mergeCell ref="A11:K11"/>
    <mergeCell ref="A14:K14"/>
    <mergeCell ref="D22:D23"/>
    <mergeCell ref="D19:D20"/>
    <mergeCell ref="J22:J23"/>
    <mergeCell ref="I22:I23"/>
    <mergeCell ref="A21:K21"/>
  </mergeCells>
  <printOptions horizontalCentered="1"/>
  <pageMargins left="0.25" right="0.25" top="0.1" bottom="0.16" header="0" footer="0.16"/>
  <pageSetup scale="75" orientation="landscape" r:id="rId1"/>
  <headerFooter>
    <oddFooter>&amp;R&amp;D
&amp;T</oddFooter>
  </headerFooter>
  <rowBreaks count="2" manualBreakCount="2">
    <brk id="24" max="16383" man="1"/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zoomScaleNormal="100" workbookViewId="0">
      <pane ySplit="8" topLeftCell="A9" activePane="bottomLeft" state="frozen"/>
      <selection pane="bottomLeft" activeCell="H14" sqref="H14"/>
    </sheetView>
  </sheetViews>
  <sheetFormatPr defaultRowHeight="12.75" x14ac:dyDescent="0.2"/>
  <cols>
    <col min="1" max="1" width="11.7109375" customWidth="1"/>
    <col min="4" max="4" width="11.7109375" customWidth="1"/>
    <col min="5" max="5" width="46.28515625" bestFit="1" customWidth="1"/>
    <col min="6" max="6" width="15.5703125" customWidth="1"/>
    <col min="7" max="7" width="10.140625" bestFit="1" customWidth="1"/>
    <col min="9" max="9" width="11.5703125" bestFit="1" customWidth="1"/>
    <col min="11" max="11" width="13.7109375" bestFit="1" customWidth="1"/>
  </cols>
  <sheetData>
    <row r="1" spans="1:16" s="2" customFormat="1" ht="15.75" customHeight="1" x14ac:dyDescent="0.25">
      <c r="A1" s="123" t="s">
        <v>104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"/>
      <c r="M1" s="1"/>
      <c r="N1" s="1"/>
      <c r="O1" s="1"/>
      <c r="P1" s="1"/>
    </row>
    <row r="2" spans="1:16" s="2" customFormat="1" ht="15.7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"/>
      <c r="M2" s="1"/>
      <c r="N2" s="1"/>
      <c r="O2" s="1"/>
      <c r="P2" s="1"/>
    </row>
    <row r="3" spans="1:16" s="2" customFormat="1" ht="15.7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6" s="2" customFormat="1" ht="15.7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6" s="2" customFormat="1" ht="15.7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6" s="2" customFormat="1" ht="15.75" customHeight="1" thickBot="1" x14ac:dyDescent="0.3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6" ht="21" thickBot="1" x14ac:dyDescent="0.25">
      <c r="A7" s="144" t="s">
        <v>12</v>
      </c>
      <c r="B7" s="145"/>
      <c r="C7" s="145"/>
      <c r="D7" s="145"/>
      <c r="E7" s="145"/>
      <c r="F7" s="145"/>
      <c r="G7" s="145"/>
      <c r="H7" s="145"/>
      <c r="I7" s="145"/>
      <c r="J7" s="145"/>
      <c r="K7" s="146"/>
    </row>
    <row r="8" spans="1:16" ht="79.5" thickBot="1" x14ac:dyDescent="0.25">
      <c r="A8" s="53" t="s">
        <v>9</v>
      </c>
      <c r="B8" s="54" t="s">
        <v>0</v>
      </c>
      <c r="C8" s="54" t="s">
        <v>14</v>
      </c>
      <c r="D8" s="54" t="s">
        <v>40</v>
      </c>
      <c r="E8" s="55" t="s">
        <v>1</v>
      </c>
      <c r="F8" s="56" t="s">
        <v>105</v>
      </c>
      <c r="G8" s="56" t="s">
        <v>15</v>
      </c>
      <c r="H8" s="57" t="s">
        <v>20</v>
      </c>
      <c r="I8" s="58" t="s">
        <v>13</v>
      </c>
      <c r="J8" s="54" t="s">
        <v>7</v>
      </c>
      <c r="K8" s="59" t="s">
        <v>17</v>
      </c>
    </row>
    <row r="9" spans="1:16" ht="16.5" thickBot="1" x14ac:dyDescent="0.3">
      <c r="A9" s="141" t="s">
        <v>96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</row>
    <row r="10" spans="1:16" ht="16.5" thickBot="1" x14ac:dyDescent="0.3">
      <c r="A10" s="94">
        <v>100239</v>
      </c>
      <c r="B10" s="95">
        <v>6233</v>
      </c>
      <c r="C10" s="96" t="s">
        <v>5</v>
      </c>
      <c r="D10" s="95" t="s">
        <v>93</v>
      </c>
      <c r="E10" s="73" t="s">
        <v>16</v>
      </c>
      <c r="F10" s="74">
        <v>1.4320999999999999</v>
      </c>
      <c r="G10" s="97">
        <f>K10*F10</f>
        <v>0</v>
      </c>
      <c r="H10" s="98">
        <v>14.64</v>
      </c>
      <c r="I10" s="99"/>
      <c r="J10" s="100">
        <f>I10/96</f>
        <v>0</v>
      </c>
      <c r="K10" s="101">
        <f>H10*J10</f>
        <v>0</v>
      </c>
    </row>
    <row r="11" spans="1:16" ht="17.25" thickTop="1" thickBot="1" x14ac:dyDescent="0.3">
      <c r="A11" s="141" t="s">
        <v>97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6" ht="16.5" thickBot="1" x14ac:dyDescent="0.3">
      <c r="A12" s="72">
        <v>100239</v>
      </c>
      <c r="B12" s="73">
        <v>6200</v>
      </c>
      <c r="C12" s="73" t="s">
        <v>5</v>
      </c>
      <c r="D12" s="73" t="s">
        <v>63</v>
      </c>
      <c r="E12" s="73" t="s">
        <v>16</v>
      </c>
      <c r="F12" s="74">
        <v>1.4320999999999999</v>
      </c>
      <c r="G12" s="75">
        <f t="shared" ref="G12:G15" si="0">K12*F12</f>
        <v>0</v>
      </c>
      <c r="H12" s="83">
        <v>25.32</v>
      </c>
      <c r="I12" s="76"/>
      <c r="J12" s="77">
        <f t="shared" ref="J12:J15" si="1">I12/96</f>
        <v>0</v>
      </c>
      <c r="K12" s="81">
        <f t="shared" ref="K12:K15" si="2">H12*J12</f>
        <v>0</v>
      </c>
    </row>
    <row r="13" spans="1:16" ht="17.25" thickTop="1" thickBot="1" x14ac:dyDescent="0.3">
      <c r="A13" s="141" t="s">
        <v>98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3"/>
    </row>
    <row r="14" spans="1:16" ht="15.75" x14ac:dyDescent="0.25">
      <c r="A14" s="30">
        <v>100254</v>
      </c>
      <c r="B14" s="23">
        <v>6232</v>
      </c>
      <c r="C14" s="23" t="s">
        <v>4</v>
      </c>
      <c r="D14" s="23" t="s">
        <v>64</v>
      </c>
      <c r="E14" s="23" t="s">
        <v>11</v>
      </c>
      <c r="F14" s="34">
        <v>1.3375999999999999</v>
      </c>
      <c r="G14" s="24">
        <f t="shared" si="0"/>
        <v>0</v>
      </c>
      <c r="H14" s="51">
        <v>27</v>
      </c>
      <c r="I14" s="42"/>
      <c r="J14" s="68">
        <f t="shared" si="1"/>
        <v>0</v>
      </c>
      <c r="K14" s="79">
        <f t="shared" si="2"/>
        <v>0</v>
      </c>
    </row>
    <row r="15" spans="1:16" ht="16.5" thickBot="1" x14ac:dyDescent="0.3">
      <c r="A15" s="72">
        <v>110846</v>
      </c>
      <c r="B15" s="73">
        <v>6212</v>
      </c>
      <c r="C15" s="73" t="s">
        <v>4</v>
      </c>
      <c r="D15" s="73" t="s">
        <v>65</v>
      </c>
      <c r="E15" s="73" t="s">
        <v>19</v>
      </c>
      <c r="F15" s="74">
        <v>1.5266</v>
      </c>
      <c r="G15" s="75">
        <f t="shared" si="0"/>
        <v>0</v>
      </c>
      <c r="H15" s="78">
        <v>24.84</v>
      </c>
      <c r="I15" s="76"/>
      <c r="J15" s="77">
        <f t="shared" si="1"/>
        <v>0</v>
      </c>
      <c r="K15" s="81">
        <f t="shared" si="2"/>
        <v>0</v>
      </c>
    </row>
    <row r="16" spans="1:16" ht="17.25" thickTop="1" thickBot="1" x14ac:dyDescent="0.3">
      <c r="A16" s="141" t="s">
        <v>99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3"/>
    </row>
    <row r="17" spans="1:11" ht="15.75" x14ac:dyDescent="0.25">
      <c r="A17" s="30">
        <v>110846</v>
      </c>
      <c r="B17" s="23">
        <v>6212</v>
      </c>
      <c r="C17" s="23" t="s">
        <v>4</v>
      </c>
      <c r="D17" s="23" t="s">
        <v>66</v>
      </c>
      <c r="E17" s="23" t="s">
        <v>35</v>
      </c>
      <c r="F17" s="34">
        <v>1.5266</v>
      </c>
      <c r="G17" s="24">
        <f>K17*F17</f>
        <v>0</v>
      </c>
      <c r="H17" s="25">
        <v>12.33</v>
      </c>
      <c r="I17" s="42"/>
      <c r="J17" s="68">
        <f>I17/96</f>
        <v>0</v>
      </c>
      <c r="K17" s="79">
        <f>H17*J17</f>
        <v>0</v>
      </c>
    </row>
    <row r="18" spans="1:11" ht="15.75" x14ac:dyDescent="0.25">
      <c r="A18" s="50">
        <v>100254</v>
      </c>
      <c r="B18" s="5">
        <v>6232</v>
      </c>
      <c r="C18" s="5" t="s">
        <v>4</v>
      </c>
      <c r="D18" s="5" t="s">
        <v>67</v>
      </c>
      <c r="E18" s="5" t="s">
        <v>36</v>
      </c>
      <c r="F18" s="33">
        <v>1.3375999999999999</v>
      </c>
      <c r="G18" s="8">
        <f>K18*F18</f>
        <v>0</v>
      </c>
      <c r="H18" s="6">
        <v>12.33</v>
      </c>
      <c r="I18" s="31"/>
      <c r="J18" s="19">
        <f>I18/96</f>
        <v>0</v>
      </c>
      <c r="K18" s="80">
        <f>H18*J18</f>
        <v>0</v>
      </c>
    </row>
    <row r="19" spans="1:11" ht="16.5" thickBot="1" x14ac:dyDescent="0.3">
      <c r="A19" s="26">
        <v>110624</v>
      </c>
      <c r="B19" s="5">
        <v>6205</v>
      </c>
      <c r="C19" s="5" t="s">
        <v>4</v>
      </c>
      <c r="D19" s="5" t="s">
        <v>68</v>
      </c>
      <c r="E19" s="5" t="s">
        <v>86</v>
      </c>
      <c r="F19" s="32">
        <v>1.2087000000000001</v>
      </c>
      <c r="G19" s="8">
        <f>K19*F19</f>
        <v>0</v>
      </c>
      <c r="H19" s="6">
        <v>10.15</v>
      </c>
      <c r="I19" s="31"/>
      <c r="J19" s="19">
        <f>I19/96</f>
        <v>0</v>
      </c>
      <c r="K19" s="80">
        <f>H19*J19</f>
        <v>0</v>
      </c>
    </row>
    <row r="20" spans="1:11" ht="16.5" thickBot="1" x14ac:dyDescent="0.3">
      <c r="A20" s="141" t="s">
        <v>92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 ht="15.75" x14ac:dyDescent="0.25">
      <c r="A21" s="49">
        <v>110846</v>
      </c>
      <c r="B21" s="23">
        <v>6212</v>
      </c>
      <c r="C21" s="23" t="s">
        <v>4</v>
      </c>
      <c r="D21" s="135" t="s">
        <v>69</v>
      </c>
      <c r="E21" s="23" t="s">
        <v>19</v>
      </c>
      <c r="F21" s="34">
        <v>1.5266</v>
      </c>
      <c r="G21" s="24">
        <f>K21*F21</f>
        <v>0</v>
      </c>
      <c r="H21" s="25">
        <v>12.33</v>
      </c>
      <c r="I21" s="139"/>
      <c r="J21" s="152">
        <f>I21/96</f>
        <v>0</v>
      </c>
      <c r="K21" s="80">
        <f>H21*J21</f>
        <v>0</v>
      </c>
    </row>
    <row r="22" spans="1:11" ht="16.5" thickBot="1" x14ac:dyDescent="0.3">
      <c r="A22" s="26">
        <v>110624</v>
      </c>
      <c r="B22" s="27">
        <v>6204</v>
      </c>
      <c r="C22" s="27" t="s">
        <v>4</v>
      </c>
      <c r="D22" s="136"/>
      <c r="E22" s="27" t="s">
        <v>42</v>
      </c>
      <c r="F22" s="104">
        <v>1.2087000000000001</v>
      </c>
      <c r="G22" s="28">
        <f>K22*F22</f>
        <v>0</v>
      </c>
      <c r="H22" s="29">
        <v>10.15</v>
      </c>
      <c r="I22" s="140"/>
      <c r="J22" s="138"/>
      <c r="K22" s="80">
        <f>H22*J21</f>
        <v>0</v>
      </c>
    </row>
    <row r="23" spans="1:11" ht="16.5" thickBot="1" x14ac:dyDescent="0.3">
      <c r="A23" s="141" t="s">
        <v>43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3"/>
    </row>
    <row r="24" spans="1:11" ht="15.75" x14ac:dyDescent="0.25">
      <c r="A24" s="49">
        <v>100254</v>
      </c>
      <c r="B24" s="23">
        <v>6232</v>
      </c>
      <c r="C24" s="23" t="s">
        <v>4</v>
      </c>
      <c r="D24" s="135" t="s">
        <v>95</v>
      </c>
      <c r="E24" s="23" t="s">
        <v>11</v>
      </c>
      <c r="F24" s="34">
        <v>1.3375999999999999</v>
      </c>
      <c r="G24" s="24">
        <f>K24*F24</f>
        <v>0</v>
      </c>
      <c r="H24" s="25">
        <v>12.33</v>
      </c>
      <c r="I24" s="139"/>
      <c r="J24" s="137">
        <f>I24/96</f>
        <v>0</v>
      </c>
      <c r="K24" s="80">
        <f>H24*J24</f>
        <v>0</v>
      </c>
    </row>
    <row r="25" spans="1:11" ht="16.5" thickBot="1" x14ac:dyDescent="0.3">
      <c r="A25" s="72">
        <v>110624</v>
      </c>
      <c r="B25" s="73">
        <v>6204</v>
      </c>
      <c r="C25" s="73" t="s">
        <v>4</v>
      </c>
      <c r="D25" s="153"/>
      <c r="E25" s="73" t="s">
        <v>42</v>
      </c>
      <c r="F25" s="32">
        <v>1.2087000000000001</v>
      </c>
      <c r="G25" s="75">
        <f>K25*F25</f>
        <v>0</v>
      </c>
      <c r="H25" s="78">
        <v>10.15</v>
      </c>
      <c r="I25" s="154"/>
      <c r="J25" s="153"/>
      <c r="K25" s="81">
        <f>H25*J24</f>
        <v>0</v>
      </c>
    </row>
    <row r="26" spans="1:11" ht="17.25" thickTop="1" thickBot="1" x14ac:dyDescent="0.3">
      <c r="A26" s="141" t="s">
        <v>88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7" spans="1:11" ht="15.75" x14ac:dyDescent="0.25">
      <c r="A27" s="23">
        <v>100225</v>
      </c>
      <c r="B27" s="23">
        <v>6208</v>
      </c>
      <c r="C27" s="23" t="s">
        <v>4</v>
      </c>
      <c r="D27" s="149" t="s">
        <v>89</v>
      </c>
      <c r="E27" s="36" t="s">
        <v>91</v>
      </c>
      <c r="F27" s="33">
        <v>1.0801000000000001</v>
      </c>
      <c r="G27" s="24">
        <f>K27*F27</f>
        <v>0</v>
      </c>
      <c r="H27" s="91">
        <v>3.57</v>
      </c>
      <c r="I27" s="139"/>
      <c r="J27" s="137">
        <f>I27/96</f>
        <v>0</v>
      </c>
      <c r="K27" s="79">
        <f>H27*J27</f>
        <v>0</v>
      </c>
    </row>
    <row r="28" spans="1:11" ht="15.75" x14ac:dyDescent="0.25">
      <c r="A28" s="5">
        <v>110624</v>
      </c>
      <c r="B28" s="5">
        <v>6204</v>
      </c>
      <c r="C28" s="5" t="s">
        <v>4</v>
      </c>
      <c r="D28" s="150"/>
      <c r="E28" s="45" t="s">
        <v>42</v>
      </c>
      <c r="F28" s="32">
        <v>1.2087000000000001</v>
      </c>
      <c r="G28" s="8">
        <f>K28*F28</f>
        <v>0</v>
      </c>
      <c r="H28" s="102">
        <v>15.75</v>
      </c>
      <c r="I28" s="151"/>
      <c r="J28" s="149"/>
      <c r="K28" s="80">
        <f>H28*J27</f>
        <v>0</v>
      </c>
    </row>
    <row r="29" spans="1:11" ht="15.75" x14ac:dyDescent="0.25">
      <c r="A29" s="30">
        <v>110624</v>
      </c>
      <c r="B29" s="23">
        <v>6204</v>
      </c>
      <c r="C29" s="23" t="s">
        <v>4</v>
      </c>
      <c r="D29" s="23" t="s">
        <v>85</v>
      </c>
      <c r="E29" s="23" t="s">
        <v>90</v>
      </c>
      <c r="F29" s="110">
        <v>1.2087000000000001</v>
      </c>
      <c r="G29" s="24">
        <v>0</v>
      </c>
      <c r="H29" s="25">
        <v>15.75</v>
      </c>
      <c r="I29" s="42"/>
      <c r="J29" s="68">
        <f>I29/96</f>
        <v>0</v>
      </c>
      <c r="K29" s="79">
        <f>H29*J29</f>
        <v>0</v>
      </c>
    </row>
    <row r="30" spans="1:11" ht="16.5" thickBot="1" x14ac:dyDescent="0.3">
      <c r="A30" s="66">
        <v>100225</v>
      </c>
      <c r="B30" s="63">
        <v>6208</v>
      </c>
      <c r="C30" s="63" t="s">
        <v>6</v>
      </c>
      <c r="D30" s="63" t="s">
        <v>87</v>
      </c>
      <c r="E30" s="63" t="s">
        <v>94</v>
      </c>
      <c r="F30" s="106">
        <v>1.0801000000000001</v>
      </c>
      <c r="G30" s="64">
        <v>0</v>
      </c>
      <c r="H30" s="107">
        <v>3.57</v>
      </c>
      <c r="I30" s="108"/>
      <c r="J30" s="62">
        <f>I30/96</f>
        <v>0</v>
      </c>
      <c r="K30" s="109">
        <f>H30*J30</f>
        <v>0</v>
      </c>
    </row>
    <row r="31" spans="1:11" ht="15.75" x14ac:dyDescent="0.25">
      <c r="A31" s="1"/>
      <c r="B31" s="1"/>
      <c r="C31" s="1"/>
      <c r="D31" s="1"/>
      <c r="E31" s="1"/>
      <c r="F31" s="9" t="s">
        <v>45</v>
      </c>
      <c r="G31" s="10">
        <f>SUM(G10:G30)</f>
        <v>0</v>
      </c>
      <c r="H31" s="12"/>
      <c r="I31" s="12">
        <f>SUM(I10:I30)</f>
        <v>0</v>
      </c>
      <c r="J31" s="12">
        <f>SUM(J10:J30)</f>
        <v>0</v>
      </c>
      <c r="K31" s="35">
        <f>SUM(K10:K30)</f>
        <v>0</v>
      </c>
    </row>
  </sheetData>
  <mergeCells count="18">
    <mergeCell ref="A1:K6"/>
    <mergeCell ref="J21:J22"/>
    <mergeCell ref="I21:I22"/>
    <mergeCell ref="D24:D25"/>
    <mergeCell ref="J24:J25"/>
    <mergeCell ref="I24:I25"/>
    <mergeCell ref="A20:K20"/>
    <mergeCell ref="A23:K23"/>
    <mergeCell ref="D21:D22"/>
    <mergeCell ref="A7:K7"/>
    <mergeCell ref="D27:D28"/>
    <mergeCell ref="I27:I28"/>
    <mergeCell ref="J27:J28"/>
    <mergeCell ref="A9:K9"/>
    <mergeCell ref="A11:K11"/>
    <mergeCell ref="A13:K13"/>
    <mergeCell ref="A16:K16"/>
    <mergeCell ref="A26:K26"/>
  </mergeCells>
  <pageMargins left="0.7" right="0.7" top="0.75" bottom="0.75" header="0.3" footer="0.3"/>
  <pageSetup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6"/>
  <sheetViews>
    <sheetView zoomScaleNormal="100" workbookViewId="0">
      <pane ySplit="8" topLeftCell="A9" activePane="bottomLeft" state="frozen"/>
      <selection pane="bottomLeft" activeCell="A9" sqref="A9:K9"/>
    </sheetView>
  </sheetViews>
  <sheetFormatPr defaultRowHeight="12.75" x14ac:dyDescent="0.2"/>
  <cols>
    <col min="4" max="4" width="10.7109375" bestFit="1" customWidth="1"/>
    <col min="5" max="5" width="43.7109375" bestFit="1" customWidth="1"/>
    <col min="6" max="6" width="14.85546875" customWidth="1"/>
    <col min="7" max="7" width="10.140625" bestFit="1" customWidth="1"/>
    <col min="9" max="9" width="13.42578125" customWidth="1"/>
    <col min="11" max="11" width="12.5703125" bestFit="1" customWidth="1"/>
  </cols>
  <sheetData>
    <row r="1" spans="1:16" s="2" customFormat="1" ht="15.75" customHeight="1" x14ac:dyDescent="0.25">
      <c r="A1" s="123" t="s">
        <v>104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"/>
      <c r="M1" s="1"/>
      <c r="N1" s="1"/>
      <c r="O1" s="1"/>
      <c r="P1" s="1"/>
    </row>
    <row r="2" spans="1:16" s="2" customFormat="1" ht="15.7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"/>
      <c r="M2" s="1"/>
      <c r="N2" s="1"/>
      <c r="O2" s="1"/>
      <c r="P2" s="1"/>
    </row>
    <row r="3" spans="1:16" s="2" customFormat="1" ht="15.7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6" s="2" customFormat="1" ht="15.7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6" s="2" customFormat="1" ht="15.7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6" s="2" customFormat="1" ht="20.45" customHeight="1" thickBot="1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6" ht="21" thickBot="1" x14ac:dyDescent="0.35">
      <c r="A7" s="155" t="s">
        <v>18</v>
      </c>
      <c r="B7" s="156"/>
      <c r="C7" s="156"/>
      <c r="D7" s="156"/>
      <c r="E7" s="156"/>
      <c r="F7" s="156"/>
      <c r="G7" s="156"/>
      <c r="H7" s="156"/>
      <c r="I7" s="156"/>
      <c r="J7" s="156"/>
      <c r="K7" s="157"/>
    </row>
    <row r="8" spans="1:16" ht="63.75" thickBot="1" x14ac:dyDescent="0.25">
      <c r="A8" s="53" t="s">
        <v>9</v>
      </c>
      <c r="B8" s="54" t="s">
        <v>0</v>
      </c>
      <c r="C8" s="54" t="s">
        <v>14</v>
      </c>
      <c r="D8" s="54" t="s">
        <v>39</v>
      </c>
      <c r="E8" s="55" t="s">
        <v>1</v>
      </c>
      <c r="F8" s="56" t="s">
        <v>105</v>
      </c>
      <c r="G8" s="56" t="s">
        <v>15</v>
      </c>
      <c r="H8" s="57" t="s">
        <v>21</v>
      </c>
      <c r="I8" s="58" t="s">
        <v>48</v>
      </c>
      <c r="J8" s="54" t="s">
        <v>7</v>
      </c>
      <c r="K8" s="59" t="s">
        <v>17</v>
      </c>
    </row>
    <row r="9" spans="1:16" ht="16.5" thickBot="1" x14ac:dyDescent="0.3">
      <c r="A9" s="141" t="s">
        <v>80</v>
      </c>
      <c r="B9" s="142"/>
      <c r="C9" s="142"/>
      <c r="D9" s="142"/>
      <c r="E9" s="142"/>
      <c r="F9" s="142"/>
      <c r="G9" s="142"/>
      <c r="H9" s="142"/>
      <c r="I9" s="142"/>
      <c r="J9" s="142"/>
      <c r="K9" s="143"/>
    </row>
    <row r="10" spans="1:16" ht="15.75" x14ac:dyDescent="0.25">
      <c r="A10" s="30">
        <v>110846</v>
      </c>
      <c r="B10" s="23">
        <v>6212</v>
      </c>
      <c r="C10" s="23" t="s">
        <v>4</v>
      </c>
      <c r="D10" s="135" t="s">
        <v>76</v>
      </c>
      <c r="E10" s="23" t="s">
        <v>19</v>
      </c>
      <c r="F10" s="34">
        <v>1.5266</v>
      </c>
      <c r="G10" s="24">
        <f>K10*F10</f>
        <v>0</v>
      </c>
      <c r="H10" s="48">
        <v>3.5</v>
      </c>
      <c r="I10" s="158"/>
      <c r="J10" s="160">
        <f>I10/53</f>
        <v>0</v>
      </c>
      <c r="K10" s="69">
        <f>H10*J10</f>
        <v>0</v>
      </c>
    </row>
    <row r="11" spans="1:16" ht="16.5" thickBot="1" x14ac:dyDescent="0.3">
      <c r="A11" s="26">
        <v>110624</v>
      </c>
      <c r="B11" s="27">
        <v>6204</v>
      </c>
      <c r="C11" s="27" t="s">
        <v>4</v>
      </c>
      <c r="D11" s="136"/>
      <c r="E11" s="27" t="s">
        <v>84</v>
      </c>
      <c r="F11" s="104">
        <v>1.2087000000000001</v>
      </c>
      <c r="G11" s="28">
        <f>K11*F11</f>
        <v>0</v>
      </c>
      <c r="H11" s="46">
        <v>2</v>
      </c>
      <c r="I11" s="159"/>
      <c r="J11" s="161"/>
      <c r="K11" s="70">
        <f>H11*J10</f>
        <v>0</v>
      </c>
    </row>
    <row r="12" spans="1:16" ht="16.5" thickBot="1" x14ac:dyDescent="0.3">
      <c r="A12" s="141" t="s">
        <v>79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3"/>
    </row>
    <row r="13" spans="1:16" ht="15.75" x14ac:dyDescent="0.25">
      <c r="A13" s="50">
        <v>110846</v>
      </c>
      <c r="B13" s="5">
        <v>6212</v>
      </c>
      <c r="C13" s="5" t="s">
        <v>4</v>
      </c>
      <c r="D13" s="5" t="s">
        <v>75</v>
      </c>
      <c r="E13" s="5" t="s">
        <v>38</v>
      </c>
      <c r="F13" s="34">
        <v>1.5266</v>
      </c>
      <c r="G13" s="8">
        <f>K13*F13</f>
        <v>0</v>
      </c>
      <c r="H13" s="7">
        <v>3.5</v>
      </c>
      <c r="I13" s="42"/>
      <c r="J13" s="43">
        <f>I13/53</f>
        <v>0</v>
      </c>
      <c r="K13" s="69">
        <f>(H13*J13)</f>
        <v>0</v>
      </c>
    </row>
    <row r="14" spans="1:16" ht="16.5" thickBot="1" x14ac:dyDescent="0.3">
      <c r="A14" s="66">
        <v>110624</v>
      </c>
      <c r="B14" s="63">
        <v>6204</v>
      </c>
      <c r="C14" s="63" t="s">
        <v>4</v>
      </c>
      <c r="D14" s="63" t="s">
        <v>77</v>
      </c>
      <c r="E14" s="63" t="s">
        <v>37</v>
      </c>
      <c r="F14" s="104">
        <v>1.2087000000000001</v>
      </c>
      <c r="G14" s="64">
        <f>K14*F14</f>
        <v>0</v>
      </c>
      <c r="H14" s="65">
        <v>2</v>
      </c>
      <c r="I14" s="42"/>
      <c r="J14" s="62">
        <f>I14/53</f>
        <v>0</v>
      </c>
      <c r="K14" s="84">
        <f>(H14*J14)</f>
        <v>0</v>
      </c>
    </row>
    <row r="15" spans="1:16" ht="16.5" thickBot="1" x14ac:dyDescent="0.3">
      <c r="A15" s="141" t="s">
        <v>52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6" ht="15.75" x14ac:dyDescent="0.25">
      <c r="A16" s="30">
        <v>110846</v>
      </c>
      <c r="B16" s="23">
        <v>6212</v>
      </c>
      <c r="C16" s="23" t="s">
        <v>4</v>
      </c>
      <c r="D16" s="135" t="s">
        <v>72</v>
      </c>
      <c r="E16" s="23" t="s">
        <v>19</v>
      </c>
      <c r="F16" s="34">
        <v>1.5266</v>
      </c>
      <c r="G16" s="24">
        <f>SUM(F16*K16)</f>
        <v>0</v>
      </c>
      <c r="H16" s="48">
        <v>2</v>
      </c>
      <c r="I16" s="139"/>
      <c r="J16" s="137">
        <f>I16/53</f>
        <v>0</v>
      </c>
      <c r="K16" s="71">
        <f>SUM(H16*J16)</f>
        <v>0</v>
      </c>
    </row>
    <row r="17" spans="1:11" ht="16.5" thickBot="1" x14ac:dyDescent="0.3">
      <c r="A17" s="26">
        <v>110624</v>
      </c>
      <c r="B17" s="27">
        <v>6204</v>
      </c>
      <c r="C17" s="27" t="s">
        <v>4</v>
      </c>
      <c r="D17" s="136"/>
      <c r="E17" s="27" t="s">
        <v>84</v>
      </c>
      <c r="F17" s="104">
        <v>1.2087000000000001</v>
      </c>
      <c r="G17" s="28">
        <f>SUM(F17*K17)</f>
        <v>0</v>
      </c>
      <c r="H17" s="46">
        <v>0.9</v>
      </c>
      <c r="I17" s="140"/>
      <c r="J17" s="136"/>
      <c r="K17" s="71">
        <f>SUM(H17*J16)</f>
        <v>0</v>
      </c>
    </row>
    <row r="18" spans="1:11" ht="16.5" thickBot="1" x14ac:dyDescent="0.3">
      <c r="A18" s="141" t="s">
        <v>83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3"/>
    </row>
    <row r="19" spans="1:11" ht="15.75" x14ac:dyDescent="0.25">
      <c r="A19" s="50">
        <v>110624</v>
      </c>
      <c r="B19" s="5">
        <v>6204</v>
      </c>
      <c r="C19" s="5" t="s">
        <v>4</v>
      </c>
      <c r="D19" s="5" t="s">
        <v>71</v>
      </c>
      <c r="E19" s="5" t="s">
        <v>55</v>
      </c>
      <c r="F19" s="32">
        <v>1.2087000000000001</v>
      </c>
      <c r="G19" s="8">
        <f t="shared" ref="G19:G24" si="0">K19*F19</f>
        <v>0</v>
      </c>
      <c r="H19" s="47">
        <v>0.9</v>
      </c>
      <c r="I19" s="31"/>
      <c r="J19" s="19">
        <f>I19/53</f>
        <v>0</v>
      </c>
      <c r="K19" s="71">
        <f>(H19*J19)</f>
        <v>0</v>
      </c>
    </row>
    <row r="20" spans="1:11" ht="16.5" thickBot="1" x14ac:dyDescent="0.3">
      <c r="A20" s="30">
        <v>110846</v>
      </c>
      <c r="B20" s="23">
        <v>6212</v>
      </c>
      <c r="C20" s="23" t="s">
        <v>4</v>
      </c>
      <c r="D20" s="23" t="s">
        <v>70</v>
      </c>
      <c r="E20" s="23" t="s">
        <v>51</v>
      </c>
      <c r="F20" s="105">
        <v>1.5266</v>
      </c>
      <c r="G20" s="24">
        <f t="shared" si="0"/>
        <v>0</v>
      </c>
      <c r="H20" s="51">
        <v>2</v>
      </c>
      <c r="I20" s="42"/>
      <c r="J20" s="43">
        <f>I20/53</f>
        <v>0</v>
      </c>
      <c r="K20" s="69">
        <f>(H20*J20)</f>
        <v>0</v>
      </c>
    </row>
    <row r="21" spans="1:11" ht="16.5" thickBot="1" x14ac:dyDescent="0.3">
      <c r="A21" s="141" t="s">
        <v>81</v>
      </c>
      <c r="B21" s="142"/>
      <c r="C21" s="142"/>
      <c r="D21" s="142"/>
      <c r="E21" s="142"/>
      <c r="F21" s="162"/>
      <c r="G21" s="142"/>
      <c r="H21" s="142"/>
      <c r="I21" s="142"/>
      <c r="J21" s="142"/>
      <c r="K21" s="143"/>
    </row>
    <row r="22" spans="1:11" ht="16.5" thickBot="1" x14ac:dyDescent="0.3">
      <c r="A22" s="30">
        <v>110846</v>
      </c>
      <c r="B22" s="23">
        <v>6212</v>
      </c>
      <c r="C22" s="23" t="s">
        <v>4</v>
      </c>
      <c r="D22" s="23" t="s">
        <v>73</v>
      </c>
      <c r="E22" s="23" t="s">
        <v>53</v>
      </c>
      <c r="F22" s="111">
        <v>1.5266</v>
      </c>
      <c r="G22" s="24">
        <f t="shared" si="0"/>
        <v>0</v>
      </c>
      <c r="H22" s="25">
        <v>4.47</v>
      </c>
      <c r="I22" s="42"/>
      <c r="J22" s="43">
        <f>I22/53</f>
        <v>0</v>
      </c>
      <c r="K22" s="69">
        <f>(H22*J22)</f>
        <v>0</v>
      </c>
    </row>
    <row r="23" spans="1:11" ht="16.5" thickBot="1" x14ac:dyDescent="0.3">
      <c r="A23" s="141" t="s">
        <v>82</v>
      </c>
      <c r="B23" s="142"/>
      <c r="C23" s="142"/>
      <c r="D23" s="142"/>
      <c r="E23" s="142"/>
      <c r="F23" s="162"/>
      <c r="G23" s="142"/>
      <c r="H23" s="142"/>
      <c r="I23" s="142"/>
      <c r="J23" s="142"/>
      <c r="K23" s="143"/>
    </row>
    <row r="24" spans="1:11" ht="16.5" thickBot="1" x14ac:dyDescent="0.3">
      <c r="A24" s="112">
        <v>110846</v>
      </c>
      <c r="B24" s="113">
        <v>6212</v>
      </c>
      <c r="C24" s="113" t="s">
        <v>4</v>
      </c>
      <c r="D24" s="113" t="s">
        <v>74</v>
      </c>
      <c r="E24" s="113" t="s">
        <v>54</v>
      </c>
      <c r="F24" s="111">
        <v>1.5266</v>
      </c>
      <c r="G24" s="114">
        <f t="shared" si="0"/>
        <v>0</v>
      </c>
      <c r="H24" s="115">
        <v>3</v>
      </c>
      <c r="I24" s="116"/>
      <c r="J24" s="117">
        <f>I24/53</f>
        <v>0</v>
      </c>
      <c r="K24" s="118">
        <f>(H24*J24)</f>
        <v>0</v>
      </c>
    </row>
    <row r="25" spans="1:11" ht="15.75" x14ac:dyDescent="0.25">
      <c r="F25" s="9" t="s">
        <v>46</v>
      </c>
      <c r="G25" s="10">
        <f>SUM(G9:G24)</f>
        <v>0</v>
      </c>
      <c r="H25" s="10"/>
      <c r="I25" s="12">
        <f>SUM(I9:I24)</f>
        <v>0</v>
      </c>
      <c r="J25" s="12">
        <f>SUM(J9:J24)</f>
        <v>0</v>
      </c>
      <c r="K25" s="35">
        <f>SUM(K9:K24)</f>
        <v>0</v>
      </c>
    </row>
    <row r="26" spans="1:11" x14ac:dyDescent="0.2">
      <c r="E26" s="40"/>
    </row>
    <row r="27" spans="1:11" x14ac:dyDescent="0.2">
      <c r="E27" s="40"/>
    </row>
    <row r="28" spans="1:11" x14ac:dyDescent="0.2">
      <c r="E28" s="40"/>
    </row>
    <row r="29" spans="1:11" x14ac:dyDescent="0.2">
      <c r="E29" s="40"/>
      <c r="F29" s="60"/>
    </row>
    <row r="30" spans="1:11" x14ac:dyDescent="0.2">
      <c r="E30" s="40"/>
    </row>
    <row r="31" spans="1:11" x14ac:dyDescent="0.2">
      <c r="E31" s="40"/>
    </row>
    <row r="32" spans="1:11" x14ac:dyDescent="0.2">
      <c r="E32" s="40"/>
    </row>
    <row r="33" spans="5:5" x14ac:dyDescent="0.2">
      <c r="E33" s="40"/>
    </row>
    <row r="34" spans="5:5" x14ac:dyDescent="0.2">
      <c r="E34" s="40"/>
    </row>
    <row r="35" spans="5:5" x14ac:dyDescent="0.2">
      <c r="E35" s="40"/>
    </row>
    <row r="36" spans="5:5" x14ac:dyDescent="0.2">
      <c r="E36" s="40"/>
    </row>
  </sheetData>
  <mergeCells count="14">
    <mergeCell ref="A23:K23"/>
    <mergeCell ref="A18:K18"/>
    <mergeCell ref="A21:K21"/>
    <mergeCell ref="J16:J17"/>
    <mergeCell ref="A15:K15"/>
    <mergeCell ref="A12:K12"/>
    <mergeCell ref="A1:K6"/>
    <mergeCell ref="D10:D11"/>
    <mergeCell ref="D16:D17"/>
    <mergeCell ref="I16:I17"/>
    <mergeCell ref="A7:K7"/>
    <mergeCell ref="I10:I11"/>
    <mergeCell ref="J10:J11"/>
    <mergeCell ref="A9:K9"/>
  </mergeCells>
  <pageMargins left="0.7" right="0.7" top="0.75" bottom="0.75" header="0.3" footer="0.3"/>
  <pageSetup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zoomScaleNormal="100" workbookViewId="0">
      <selection sqref="A1:D6"/>
    </sheetView>
  </sheetViews>
  <sheetFormatPr defaultRowHeight="15.75" x14ac:dyDescent="0.25"/>
  <cols>
    <col min="1" max="1" width="15.140625" style="2" bestFit="1" customWidth="1"/>
    <col min="2" max="2" width="11.28515625" style="3" customWidth="1"/>
    <col min="3" max="3" width="9.28515625" style="3" customWidth="1"/>
    <col min="4" max="4" width="46.28515625" style="2" bestFit="1" customWidth="1"/>
    <col min="5" max="16384" width="9.140625" style="2"/>
  </cols>
  <sheetData>
    <row r="1" spans="1:9" x14ac:dyDescent="0.25">
      <c r="A1" s="166" t="s">
        <v>103</v>
      </c>
      <c r="B1" s="123"/>
      <c r="C1" s="123"/>
      <c r="D1" s="123"/>
      <c r="E1" s="1"/>
      <c r="F1" s="1"/>
      <c r="G1" s="1"/>
      <c r="H1" s="1"/>
      <c r="I1" s="1"/>
    </row>
    <row r="2" spans="1:9" ht="15.75" customHeight="1" x14ac:dyDescent="0.25">
      <c r="A2" s="123"/>
      <c r="B2" s="123"/>
      <c r="C2" s="123"/>
      <c r="D2" s="123"/>
      <c r="E2" s="1"/>
      <c r="F2" s="1"/>
      <c r="G2" s="1"/>
      <c r="H2" s="1"/>
      <c r="I2" s="1"/>
    </row>
    <row r="3" spans="1:9" ht="15.75" customHeight="1" x14ac:dyDescent="0.25">
      <c r="A3" s="123"/>
      <c r="B3" s="123"/>
      <c r="C3" s="123"/>
      <c r="D3" s="123"/>
    </row>
    <row r="4" spans="1:9" ht="15.75" customHeight="1" x14ac:dyDescent="0.25">
      <c r="A4" s="123"/>
      <c r="B4" s="123"/>
      <c r="C4" s="123"/>
      <c r="D4" s="123"/>
    </row>
    <row r="5" spans="1:9" ht="15.75" customHeight="1" x14ac:dyDescent="0.25">
      <c r="A5" s="123"/>
      <c r="B5" s="123"/>
      <c r="C5" s="123"/>
      <c r="D5" s="123"/>
    </row>
    <row r="6" spans="1:9" ht="15.75" customHeight="1" thickBot="1" x14ac:dyDescent="0.3">
      <c r="A6" s="123"/>
      <c r="B6" s="123"/>
      <c r="C6" s="123"/>
      <c r="D6" s="123"/>
    </row>
    <row r="7" spans="1:9" ht="25.9" customHeight="1" thickBot="1" x14ac:dyDescent="0.35">
      <c r="A7" s="163"/>
      <c r="B7" s="164"/>
      <c r="C7" s="164"/>
      <c r="D7" s="165"/>
    </row>
    <row r="8" spans="1:9" s="11" customFormat="1" ht="31.5" x14ac:dyDescent="0.2">
      <c r="A8" s="61" t="s">
        <v>9</v>
      </c>
      <c r="B8" s="37" t="s">
        <v>0</v>
      </c>
      <c r="C8" s="37" t="s">
        <v>14</v>
      </c>
      <c r="D8" s="52" t="s">
        <v>1</v>
      </c>
    </row>
    <row r="9" spans="1:9" x14ac:dyDescent="0.25">
      <c r="A9" s="50">
        <v>110624</v>
      </c>
      <c r="B9" s="5">
        <v>6204</v>
      </c>
      <c r="C9" s="5" t="s">
        <v>4</v>
      </c>
      <c r="D9" s="67" t="s">
        <v>47</v>
      </c>
    </row>
    <row r="10" spans="1:9" x14ac:dyDescent="0.25">
      <c r="A10" s="50">
        <v>100239</v>
      </c>
      <c r="B10" s="5">
        <v>6233</v>
      </c>
      <c r="C10" s="5" t="s">
        <v>5</v>
      </c>
      <c r="D10" s="67" t="s">
        <v>16</v>
      </c>
    </row>
    <row r="11" spans="1:9" x14ac:dyDescent="0.25">
      <c r="A11" s="50">
        <v>100225</v>
      </c>
      <c r="B11" s="5">
        <v>6208</v>
      </c>
      <c r="C11" s="5" t="s">
        <v>6</v>
      </c>
      <c r="D11" s="67" t="s">
        <v>10</v>
      </c>
    </row>
    <row r="12" spans="1:9" x14ac:dyDescent="0.25">
      <c r="A12" s="50">
        <v>100254</v>
      </c>
      <c r="B12" s="5">
        <v>6232</v>
      </c>
      <c r="C12" s="5" t="s">
        <v>4</v>
      </c>
      <c r="D12" s="67" t="s">
        <v>11</v>
      </c>
    </row>
    <row r="13" spans="1:9" x14ac:dyDescent="0.25">
      <c r="A13" s="50">
        <v>110846</v>
      </c>
      <c r="B13" s="5">
        <v>6212</v>
      </c>
      <c r="C13" s="5" t="s">
        <v>4</v>
      </c>
      <c r="D13" s="67" t="s">
        <v>19</v>
      </c>
    </row>
  </sheetData>
  <sheetProtection algorithmName="SHA-512" hashValue="BxlZ7H00hCXsv0m7zH1GF2AwVhqXSG6P1MnweeHs+FI7dA0Yz5rOtUa7kd16vLiCxmHJqbIL+7zqrXt13MTdtA==" saltValue="+6xyzje0K25W4J4Grw0iVA==" spinCount="100000" sheet="1" formatCells="0" formatColumns="0" formatRows="0" insertColumns="0" insertRows="0" insertHyperlinks="0" deleteColumns="0" deleteRows="0" sort="0" autoFilter="0" pivotTables="0"/>
  <mergeCells count="2">
    <mergeCell ref="A7:D7"/>
    <mergeCell ref="A1:D6"/>
  </mergeCells>
  <printOptions horizontalCentered="1" verticalCentered="1"/>
  <pageMargins left="0.25" right="0.25" top="0.25" bottom="0.16" header="0" footer="0.16"/>
  <pageSetup orientation="landscape" r:id="rId1"/>
  <headerFooter>
    <oddFooter>&amp;R&amp;D
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School Data By Commodity</vt:lpstr>
      <vt:lpstr>Cups</vt:lpstr>
      <vt:lpstr>Pops</vt:lpstr>
      <vt:lpstr>Bagged Fruit</vt:lpstr>
      <vt:lpstr>Acceptable Commodities</vt:lpstr>
      <vt:lpstr>Cups!Print_Titles</vt:lpstr>
    </vt:vector>
  </TitlesOfParts>
  <Company>Wawona Frozen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Lindeleaf</dc:creator>
  <cp:lastModifiedBy>Brad Smittcamp</cp:lastModifiedBy>
  <cp:lastPrinted>2025-02-05T16:26:08Z</cp:lastPrinted>
  <dcterms:created xsi:type="dcterms:W3CDTF">2008-12-09T19:03:06Z</dcterms:created>
  <dcterms:modified xsi:type="dcterms:W3CDTF">2026-02-03T21:25:13Z</dcterms:modified>
</cp:coreProperties>
</file>