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urrent Reprocessing Info\School Business by Year\24-25 SY\"/>
    </mc:Choice>
  </mc:AlternateContent>
  <xr:revisionPtr revIDLastSave="0" documentId="13_ncr:40009_{18E62162-65B4-4B3C-AEAF-F5194C2CF25A}" xr6:coauthVersionLast="47" xr6:coauthVersionMax="47" xr10:uidLastSave="{00000000-0000-0000-0000-000000000000}"/>
  <bookViews>
    <workbookView xWindow="25080" yWindow="-120" windowWidth="25440" windowHeight="15390"/>
  </bookViews>
  <sheets>
    <sheet name="School Data By Commodity" sheetId="5" r:id="rId1"/>
    <sheet name="Cups" sheetId="4" r:id="rId2"/>
    <sheet name="Pops" sheetId="7" r:id="rId3"/>
    <sheet name="Bagged Fruit" sheetId="8" r:id="rId4"/>
    <sheet name="Cobblers" sheetId="9" r:id="rId5"/>
    <sheet name="Acceptable Commodities" sheetId="6" r:id="rId6"/>
  </sheets>
  <definedNames>
    <definedName name="_xlnm.Print_Titles" localSheetId="1">Cups!$1:$6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C45" i="5"/>
  <c r="C44" i="5"/>
  <c r="C16" i="5"/>
  <c r="C12" i="5"/>
  <c r="G9" i="7"/>
  <c r="G10" i="7"/>
  <c r="G11" i="7"/>
  <c r="G12" i="7"/>
  <c r="G13" i="7"/>
  <c r="G14" i="7"/>
  <c r="G15" i="7"/>
  <c r="G16" i="7"/>
  <c r="G17" i="7"/>
  <c r="G19" i="7"/>
  <c r="G20" i="7"/>
  <c r="G22" i="7"/>
  <c r="G23" i="7"/>
  <c r="G25" i="7"/>
  <c r="G26" i="7"/>
  <c r="G28" i="7"/>
  <c r="G30" i="7"/>
  <c r="G31" i="7"/>
  <c r="G33" i="7"/>
  <c r="G34" i="7"/>
  <c r="G36" i="7"/>
  <c r="G37" i="7"/>
  <c r="G39" i="7"/>
  <c r="G40" i="7"/>
  <c r="G10" i="8"/>
  <c r="G11" i="8"/>
  <c r="G13" i="8"/>
  <c r="G14" i="8"/>
  <c r="G16" i="8"/>
  <c r="G17" i="8"/>
  <c r="G18" i="8"/>
  <c r="G20" i="8"/>
  <c r="G21" i="8"/>
  <c r="G23" i="8"/>
  <c r="G24" i="8"/>
  <c r="G26" i="8"/>
  <c r="G27" i="8"/>
  <c r="G28" i="8"/>
  <c r="G30" i="8"/>
  <c r="G31" i="8"/>
  <c r="G33" i="8"/>
  <c r="G34" i="8"/>
  <c r="G9" i="9"/>
  <c r="G10" i="9"/>
  <c r="G11" i="9"/>
  <c r="G35" i="8" l="1"/>
  <c r="C28" i="5" s="1"/>
  <c r="J25" i="7"/>
  <c r="K26" i="7" s="1"/>
  <c r="J22" i="7"/>
  <c r="K22" i="7" s="1"/>
  <c r="J13" i="8"/>
  <c r="K13" i="8"/>
  <c r="J21" i="4"/>
  <c r="K22" i="4" s="1"/>
  <c r="G22" i="4" s="1"/>
  <c r="J36" i="7"/>
  <c r="K36" i="7"/>
  <c r="J39" i="7"/>
  <c r="K39" i="7" s="1"/>
  <c r="J33" i="7"/>
  <c r="K34" i="7" s="1"/>
  <c r="J30" i="7"/>
  <c r="K30" i="7"/>
  <c r="J28" i="7"/>
  <c r="K28" i="7"/>
  <c r="J12" i="7"/>
  <c r="K12" i="7"/>
  <c r="J11" i="7"/>
  <c r="K11" i="7"/>
  <c r="J10" i="7"/>
  <c r="K10" i="7"/>
  <c r="J9" i="7"/>
  <c r="K9" i="7"/>
  <c r="J17" i="7"/>
  <c r="K17" i="7"/>
  <c r="J16" i="7"/>
  <c r="K16" i="7"/>
  <c r="J15" i="7"/>
  <c r="K15" i="7"/>
  <c r="J14" i="7"/>
  <c r="K14" i="7"/>
  <c r="J27" i="7"/>
  <c r="K27" i="7"/>
  <c r="J13" i="7"/>
  <c r="K13" i="7" s="1"/>
  <c r="J9" i="9"/>
  <c r="J10" i="9"/>
  <c r="K10" i="9"/>
  <c r="J11" i="9"/>
  <c r="K11" i="9" s="1"/>
  <c r="I12" i="9"/>
  <c r="J10" i="8"/>
  <c r="K11" i="8"/>
  <c r="J16" i="8"/>
  <c r="K16" i="8"/>
  <c r="J17" i="8"/>
  <c r="K17" i="8"/>
  <c r="J18" i="8"/>
  <c r="K18" i="8"/>
  <c r="J20" i="8"/>
  <c r="K20" i="8"/>
  <c r="J23" i="8"/>
  <c r="K24" i="8"/>
  <c r="J26" i="8"/>
  <c r="K26" i="8"/>
  <c r="J27" i="8"/>
  <c r="K27" i="8"/>
  <c r="J28" i="8"/>
  <c r="K28" i="8"/>
  <c r="J30" i="8"/>
  <c r="K30" i="8"/>
  <c r="J31" i="8"/>
  <c r="K31" i="8"/>
  <c r="J33" i="8"/>
  <c r="K33" i="8"/>
  <c r="J34" i="8"/>
  <c r="K34" i="8"/>
  <c r="I35" i="8"/>
  <c r="J19" i="7"/>
  <c r="K19" i="7"/>
  <c r="I41" i="7"/>
  <c r="J9" i="4"/>
  <c r="J29" i="4" s="1"/>
  <c r="K9" i="4"/>
  <c r="J10" i="4"/>
  <c r="K10" i="4" s="1"/>
  <c r="G10" i="4" s="1"/>
  <c r="J11" i="4"/>
  <c r="K11" i="4"/>
  <c r="G11" i="4" s="1"/>
  <c r="J12" i="4"/>
  <c r="K12" i="4" s="1"/>
  <c r="G12" i="4" s="1"/>
  <c r="J13" i="4"/>
  <c r="K13" i="4" s="1"/>
  <c r="G13" i="4" s="1"/>
  <c r="J14" i="4"/>
  <c r="K14" i="4"/>
  <c r="G14" i="4" s="1"/>
  <c r="J15" i="4"/>
  <c r="K15" i="4" s="1"/>
  <c r="G15" i="4" s="1"/>
  <c r="J16" i="4"/>
  <c r="K16" i="4"/>
  <c r="G16" i="4"/>
  <c r="J17" i="4"/>
  <c r="K17" i="4" s="1"/>
  <c r="G17" i="4" s="1"/>
  <c r="J18" i="4"/>
  <c r="K18" i="4" s="1"/>
  <c r="G18" i="4" s="1"/>
  <c r="J19" i="4"/>
  <c r="K19" i="4"/>
  <c r="G19" i="4" s="1"/>
  <c r="J24" i="4"/>
  <c r="K24" i="4" s="1"/>
  <c r="G24" i="4" s="1"/>
  <c r="J27" i="4"/>
  <c r="K28" i="4" s="1"/>
  <c r="G28" i="4" s="1"/>
  <c r="K27" i="4"/>
  <c r="G27" i="4" s="1"/>
  <c r="I29" i="4"/>
  <c r="K37" i="7"/>
  <c r="K40" i="7"/>
  <c r="K25" i="7"/>
  <c r="K25" i="4"/>
  <c r="G25" i="4"/>
  <c r="K14" i="8"/>
  <c r="K23" i="8"/>
  <c r="K33" i="7"/>
  <c r="J41" i="7"/>
  <c r="K31" i="7"/>
  <c r="K20" i="7"/>
  <c r="K23" i="7"/>
  <c r="K9" i="9"/>
  <c r="K21" i="8"/>
  <c r="J35" i="8"/>
  <c r="K10" i="8"/>
  <c r="K35" i="8"/>
  <c r="C32" i="5"/>
  <c r="K29" i="4" l="1"/>
  <c r="I16" i="5"/>
  <c r="K21" i="4"/>
  <c r="G21" i="4" s="1"/>
  <c r="I15" i="5"/>
  <c r="I11" i="5"/>
  <c r="I14" i="5"/>
  <c r="G9" i="4"/>
  <c r="I13" i="5"/>
  <c r="I17" i="5"/>
  <c r="K41" i="7"/>
  <c r="C24" i="5" s="1"/>
  <c r="I10" i="5"/>
  <c r="G41" i="7"/>
  <c r="C20" i="5" s="1"/>
  <c r="G12" i="9"/>
  <c r="C36" i="5" s="1"/>
  <c r="I12" i="5"/>
  <c r="K12" i="9"/>
  <c r="C40" i="5" s="1"/>
  <c r="J12" i="9"/>
  <c r="G29" i="4" l="1"/>
</calcChain>
</file>

<file path=xl/sharedStrings.xml><?xml version="1.0" encoding="utf-8"?>
<sst xmlns="http://schemas.openxmlformats.org/spreadsheetml/2006/main" count="296" uniqueCount="150">
  <si>
    <t xml:space="preserve">WFF Raw Lot# </t>
  </si>
  <si>
    <t>Commodity Description</t>
  </si>
  <si>
    <t>Cup Item Code</t>
  </si>
  <si>
    <t>Cup Conv. #'s</t>
  </si>
  <si>
    <t>30#</t>
  </si>
  <si>
    <t>39.75#</t>
  </si>
  <si>
    <t>20#</t>
  </si>
  <si>
    <t>39.5#</t>
  </si>
  <si>
    <t># of Cases Desired</t>
  </si>
  <si>
    <t>Cups</t>
  </si>
  <si>
    <t>Cobblers</t>
  </si>
  <si>
    <t>WBSCM 
Material #</t>
  </si>
  <si>
    <t>Peaches Cling Diced Ex Lt Can - 6/10</t>
  </si>
  <si>
    <t>Peaches Freestone Slices Frz Can 11.5+1 - 20 LB</t>
  </si>
  <si>
    <t>Pears Diced Ex Lt Can - 6/10</t>
  </si>
  <si>
    <t>39.375#</t>
  </si>
  <si>
    <t>Pears Slices Ex Lt Can - 6/10</t>
  </si>
  <si>
    <t>Strawberries Slices Frz Ctn 11.5+1 - 30 LB</t>
  </si>
  <si>
    <t>Pops</t>
  </si>
  <si>
    <t># of Servings Desired (96 per case)</t>
  </si>
  <si>
    <t>Pack Size</t>
  </si>
  <si>
    <t>Entitlement Dollars</t>
  </si>
  <si>
    <t>Peaches Freestone Slices Frz 11.5+1 - 20 LB</t>
  </si>
  <si>
    <t>Total Pounds of Raw Material</t>
  </si>
  <si>
    <t>Bagged Fruit</t>
  </si>
  <si>
    <t>Strawberries Sliced  Frz Ctn - 6/5 LB Poly Bag</t>
  </si>
  <si>
    <t>Strawberries Whole  Frz Ctn - 6/5 LB Poly Bag</t>
  </si>
  <si>
    <t>Pop Conv. #'s</t>
  </si>
  <si>
    <t>Fruit Conv. #'s</t>
  </si>
  <si>
    <t>Blueberry 30# IQF</t>
  </si>
  <si>
    <t>Total Dollars Fruit Cups</t>
  </si>
  <si>
    <t>Total Pounds Fruit Cups</t>
  </si>
  <si>
    <t>School District Name</t>
  </si>
  <si>
    <t>Total Dollars Fruit Pops</t>
  </si>
  <si>
    <t>Total Pounds Fruit Pops</t>
  </si>
  <si>
    <t>Total Dollars IQF Bagged Fruit</t>
  </si>
  <si>
    <t>Total Pounds IQF Bagged Fruit</t>
  </si>
  <si>
    <t>Authorized By</t>
  </si>
  <si>
    <t>Grand Total Pounds</t>
  </si>
  <si>
    <t>Grand Total Dollars</t>
  </si>
  <si>
    <t>Mixed Berry/ Blueberry only</t>
  </si>
  <si>
    <t>Mixed Berry/ Whole Straw Only</t>
  </si>
  <si>
    <t xml:space="preserve"> Mixed Berry/ Sliced IQF Straw Only</t>
  </si>
  <si>
    <t xml:space="preserve"> Mixed Berry/ Sliced Straw 11.5+1 Only</t>
  </si>
  <si>
    <t xml:space="preserve"> Mixed Berry/  Whole Straw </t>
  </si>
  <si>
    <t xml:space="preserve"> Mixed Berry / Sliced Straw</t>
  </si>
  <si>
    <t xml:space="preserve"> Mixed Berry / Sliced Straw 11.5+1</t>
  </si>
  <si>
    <t>4 Berry Mix / IQF Blueberry Only</t>
  </si>
  <si>
    <t>4 Berry Mixed / IQF Sliced Straws Only</t>
  </si>
  <si>
    <t>4 Berry Mixed / IQF Whole Straws Only</t>
  </si>
  <si>
    <t>Bag Item Code</t>
  </si>
  <si>
    <t>Pop Item Code</t>
  </si>
  <si>
    <t>IQF Blueberry 30 Ctn</t>
  </si>
  <si>
    <t>Cobbler Conv. #'s</t>
  </si>
  <si>
    <t>Blueberry Whole IQF 30#</t>
  </si>
  <si>
    <t xml:space="preserve"> Mixed Berry Using Sliced IQF Strawberries &amp; IQF Blueberries</t>
  </si>
  <si>
    <t xml:space="preserve"> Mixed Berry Using 11.5+1 Sliced Strawberries &amp; IQF Blueberries</t>
  </si>
  <si>
    <t>Total For Cups:</t>
  </si>
  <si>
    <t>Total For Pops:</t>
  </si>
  <si>
    <t>Total For Bagged Fruit:</t>
  </si>
  <si>
    <t>Total for Cobblers:</t>
  </si>
  <si>
    <t>IQF Whole Blueberries 30#</t>
  </si>
  <si>
    <t># of Servings Desired ( per case)</t>
  </si>
  <si>
    <t># of Servings Desired (80 per case)</t>
  </si>
  <si>
    <t xml:space="preserve">Description </t>
  </si>
  <si>
    <t>Pounds</t>
  </si>
  <si>
    <t>Spectrum / IQF Whole Straws Only</t>
  </si>
  <si>
    <t>Spectrum / IQF Sliced Straws Only</t>
  </si>
  <si>
    <t>Spectrum Using Whole IQF Strawberries &amp; IQF Blueberries</t>
  </si>
  <si>
    <t xml:space="preserve"> Spectrum Using Sliced IQF Strawberries &amp; IQF Blueberries</t>
  </si>
  <si>
    <t>Tropical / IQF Whole Straws Only</t>
  </si>
  <si>
    <t>Tropical / IQF Sliced Straws Only</t>
  </si>
  <si>
    <t>Festival / IQF Whole Straws Only</t>
  </si>
  <si>
    <t>Festival / IQF Sliced Straws Only</t>
  </si>
  <si>
    <t>Spectrum  / IQF Blueberry Only</t>
  </si>
  <si>
    <t xml:space="preserve"> 4 Berry Using Sliced IQF Strawberries &amp; IQF Blueberries</t>
  </si>
  <si>
    <t>Total Dollars Cobblers</t>
  </si>
  <si>
    <t>Total Pounds Cobblers</t>
  </si>
  <si>
    <t>059501-77</t>
  </si>
  <si>
    <t>059502-77</t>
  </si>
  <si>
    <t>059580-77</t>
  </si>
  <si>
    <t>059581-77</t>
  </si>
  <si>
    <t>059602-77</t>
  </si>
  <si>
    <t>059603-77</t>
  </si>
  <si>
    <t>059604-77</t>
  </si>
  <si>
    <t>059605-77</t>
  </si>
  <si>
    <t>059606-77</t>
  </si>
  <si>
    <t>059607-77</t>
  </si>
  <si>
    <t>059680-77</t>
  </si>
  <si>
    <t>059682-77</t>
  </si>
  <si>
    <t>059683-77</t>
  </si>
  <si>
    <t>049000-77</t>
  </si>
  <si>
    <t>049001-77</t>
  </si>
  <si>
    <t>049100-77</t>
  </si>
  <si>
    <t>049101-77</t>
  </si>
  <si>
    <t>049102-77</t>
  </si>
  <si>
    <t>049201-77</t>
  </si>
  <si>
    <t>049202-77</t>
  </si>
  <si>
    <t>049203-77</t>
  </si>
  <si>
    <t>049204-77</t>
  </si>
  <si>
    <t>049205-77</t>
  </si>
  <si>
    <t>049206-77</t>
  </si>
  <si>
    <t>021251-77</t>
  </si>
  <si>
    <t>021252-77</t>
  </si>
  <si>
    <t>021253-77</t>
  </si>
  <si>
    <t>021254-77</t>
  </si>
  <si>
    <t>021255-77</t>
  </si>
  <si>
    <t>021261-77</t>
  </si>
  <si>
    <t>021262-77</t>
  </si>
  <si>
    <t>072491-77</t>
  </si>
  <si>
    <t>072492-77</t>
  </si>
  <si>
    <t>044531-77</t>
  </si>
  <si>
    <t>044532-77</t>
  </si>
  <si>
    <t>044533-77</t>
  </si>
  <si>
    <t>044534-77</t>
  </si>
  <si>
    <t>044535-77</t>
  </si>
  <si>
    <t>068300-77</t>
  </si>
  <si>
    <t>068302-77</t>
  </si>
  <si>
    <t>Peaches Diced Cling Ex Lt Can - 6/10</t>
  </si>
  <si>
    <t>068330-77</t>
  </si>
  <si>
    <t>49207-77</t>
  </si>
  <si>
    <t>059608-77</t>
  </si>
  <si>
    <t>4 Berry Using IQF Strawberries or IQF Blueberries</t>
  </si>
  <si>
    <t>4 Berry Using Whole IQF Strawberries &amp; IQF Blueberries</t>
  </si>
  <si>
    <t xml:space="preserve"> Tropical Mix Fruit Blend Using IQF Strawberries </t>
  </si>
  <si>
    <t xml:space="preserve"> Festival Mix Fruit Blend Using IQF Strawberries</t>
  </si>
  <si>
    <t xml:space="preserve"> Spectrum Using IQF Strawberries or IQF Blueberries</t>
  </si>
  <si>
    <t>Blueberry IQF 30#</t>
  </si>
  <si>
    <t>049401-77</t>
  </si>
  <si>
    <t>Mixed Berry / Blueberry</t>
  </si>
  <si>
    <t>049402-77</t>
  </si>
  <si>
    <t xml:space="preserve">Blueberry Pear Using Sliced Pears &amp; Wild Blueberries </t>
  </si>
  <si>
    <t xml:space="preserve">Blueberry Pear Using Diced Pears &amp; IQF Blueberries </t>
  </si>
  <si>
    <t xml:space="preserve">Blueberry Pear Using Diced Pears &amp; Wild Blueberries </t>
  </si>
  <si>
    <t>049403-77</t>
  </si>
  <si>
    <t>049404-77</t>
  </si>
  <si>
    <t>049405-77</t>
  </si>
  <si>
    <t>049406-77</t>
  </si>
  <si>
    <t>Blueberry Pear / IQF Blueberry</t>
  </si>
  <si>
    <t>Blueberry Pear / Wild Blueberry</t>
  </si>
  <si>
    <t>Pears Sliced Can 6/10</t>
  </si>
  <si>
    <t>Pears Diced Ex Lt Can 6/10</t>
  </si>
  <si>
    <t>Blueberry Wild Frzn Ctn - 30 lb</t>
  </si>
  <si>
    <t xml:space="preserve"> Mixed Berry Using Whole IQF Strawberries &amp; IQF Blueberries</t>
  </si>
  <si>
    <t xml:space="preserve">Blueberry Pear Using Sliced Pears &amp; IQF Blueberries </t>
  </si>
  <si>
    <t>Master Product
Code &amp; Conversion Calculator
SY 2024-2025</t>
  </si>
  <si>
    <t>Master Product 
Code &amp; Conversion Calculator
SY 2024-2025</t>
  </si>
  <si>
    <t>Master Commodity
Acceptable List SY 2024-2025</t>
  </si>
  <si>
    <t>SY 24-25 Commodity Values</t>
  </si>
  <si>
    <t>SY 24-25
Commodity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</si>
</sst>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"/>
    <numFmt numFmtId="167" formatCode="&quot;$&quot;#,##0.0000"/>
    <numFmt numFmtId="169" formatCode="&quot;$&quot;#,##0.00"/>
    <numFmt numFmtId="171" formatCode="_(* #,##0_);_(* \(#,##0\);_(* &quot;-&quot;??_);_(@_)"/>
  </numFmts>
  <fonts count="26" x14ac:knownFonts="1">
    <font>
      <sz val="10"/>
      <color theme="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0"/>
      <color theme="9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Wingdings"/>
      <charset val="2"/>
    </font>
    <font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b/>
      <sz val="20"/>
      <color theme="1"/>
      <name val="Times New Roman"/>
      <family val="1"/>
    </font>
    <font>
      <b/>
      <sz val="14"/>
      <color theme="9" tint="-0.249977111117893"/>
      <name val="Arial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/>
    <xf numFmtId="43" fontId="5" fillId="0" borderId="0" xfId="1" applyFont="1" applyFill="1" applyBorder="1" applyAlignment="1">
      <alignment horizontal="center"/>
    </xf>
    <xf numFmtId="0" fontId="0" fillId="0" borderId="2" xfId="0" applyBorder="1"/>
    <xf numFmtId="0" fontId="7" fillId="0" borderId="0" xfId="0" applyFont="1"/>
    <xf numFmtId="16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9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9" fontId="5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9" fontId="5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1" fontId="8" fillId="2" borderId="1" xfId="1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6" fontId="7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171" fontId="12" fillId="0" borderId="0" xfId="0" applyNumberFormat="1" applyFont="1"/>
    <xf numFmtId="0" fontId="0" fillId="0" borderId="0" xfId="0"/>
    <xf numFmtId="171" fontId="8" fillId="2" borderId="4" xfId="1" applyNumberFormat="1" applyFont="1" applyFill="1" applyBorder="1" applyAlignment="1">
      <alignment horizontal="center"/>
    </xf>
    <xf numFmtId="171" fontId="8" fillId="2" borderId="6" xfId="1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/>
    <xf numFmtId="0" fontId="5" fillId="0" borderId="17" xfId="0" applyFont="1" applyFill="1" applyBorder="1" applyAlignment="1">
      <alignment horizontal="center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0" xfId="0" applyFont="1"/>
    <xf numFmtId="171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171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71" fontId="5" fillId="0" borderId="4" xfId="0" applyNumberFormat="1" applyFont="1" applyFill="1" applyBorder="1" applyAlignment="1">
      <alignment horizontal="center"/>
    </xf>
    <xf numFmtId="43" fontId="5" fillId="0" borderId="15" xfId="0" applyNumberFormat="1" applyFont="1" applyFill="1" applyBorder="1" applyAlignment="1">
      <alignment horizontal="center" vertical="center"/>
    </xf>
    <xf numFmtId="43" fontId="5" fillId="0" borderId="26" xfId="0" applyNumberFormat="1" applyFont="1" applyFill="1" applyBorder="1" applyAlignment="1">
      <alignment horizontal="center" vertical="center"/>
    </xf>
    <xf numFmtId="43" fontId="5" fillId="0" borderId="23" xfId="0" applyNumberFormat="1" applyFont="1" applyFill="1" applyBorder="1" applyAlignment="1">
      <alignment horizontal="center" vertical="center"/>
    </xf>
    <xf numFmtId="43" fontId="5" fillId="0" borderId="24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1" fontId="8" fillId="2" borderId="20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169" fontId="5" fillId="0" borderId="28" xfId="0" applyNumberFormat="1" applyFont="1" applyFill="1" applyBorder="1" applyAlignment="1">
      <alignment horizontal="center"/>
    </xf>
    <xf numFmtId="171" fontId="8" fillId="2" borderId="28" xfId="1" applyNumberFormat="1" applyFont="1" applyFill="1" applyBorder="1" applyAlignment="1">
      <alignment horizontal="center"/>
    </xf>
    <xf numFmtId="171" fontId="5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71" fontId="5" fillId="0" borderId="24" xfId="0" applyNumberFormat="1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0" borderId="2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1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6" fillId="0" borderId="2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22" fillId="0" borderId="2" xfId="2" applyNumberFormat="1" applyFont="1" applyBorder="1" applyAlignment="1">
      <alignment horizontal="center"/>
    </xf>
    <xf numFmtId="169" fontId="16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1" fontId="5" fillId="0" borderId="16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1" fontId="8" fillId="2" borderId="16" xfId="1" applyNumberFormat="1" applyFont="1" applyFill="1" applyBorder="1" applyAlignment="1">
      <alignment horizontal="center" vertical="center"/>
    </xf>
    <xf numFmtId="171" fontId="8" fillId="2" borderId="20" xfId="1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1" fontId="5" fillId="0" borderId="3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1" fontId="8" fillId="2" borderId="4" xfId="1" applyNumberFormat="1" applyFont="1" applyFill="1" applyBorder="1" applyAlignment="1">
      <alignment horizontal="center" vertical="center"/>
    </xf>
    <xf numFmtId="171" fontId="5" fillId="0" borderId="4" xfId="0" applyNumberFormat="1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171" fontId="8" fillId="2" borderId="1" xfId="1" applyNumberFormat="1" applyFont="1" applyFill="1" applyBorder="1" applyAlignment="1">
      <alignment horizontal="center" vertical="center"/>
    </xf>
    <xf numFmtId="171" fontId="8" fillId="2" borderId="6" xfId="1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3" fontId="5" fillId="0" borderId="28" xfId="0" applyNumberFormat="1" applyFont="1" applyFill="1" applyBorder="1" applyAlignment="1">
      <alignment horizontal="center"/>
    </xf>
    <xf numFmtId="43" fontId="5" fillId="0" borderId="2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7" fontId="5" fillId="0" borderId="38" xfId="0" applyNumberFormat="1" applyFont="1" applyFill="1" applyBorder="1" applyAlignment="1">
      <alignment horizontal="center"/>
    </xf>
    <xf numFmtId="169" fontId="5" fillId="0" borderId="38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171" fontId="8" fillId="2" borderId="38" xfId="1" applyNumberFormat="1" applyFont="1" applyFill="1" applyBorder="1" applyAlignment="1">
      <alignment horizontal="center"/>
    </xf>
    <xf numFmtId="171" fontId="5" fillId="0" borderId="38" xfId="0" applyNumberFormat="1" applyFont="1" applyFill="1" applyBorder="1" applyAlignment="1">
      <alignment horizontal="center"/>
    </xf>
    <xf numFmtId="43" fontId="5" fillId="0" borderId="39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41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66675</xdr:rowOff>
    </xdr:from>
    <xdr:to>
      <xdr:col>8</xdr:col>
      <xdr:colOff>1228725</xdr:colOff>
      <xdr:row>5</xdr:row>
      <xdr:rowOff>123825</xdr:rowOff>
    </xdr:to>
    <xdr:pic>
      <xdr:nvPicPr>
        <xdr:cNvPr id="4575" name="Picture 3">
          <a:extLst>
            <a:ext uri="{FF2B5EF4-FFF2-40B4-BE49-F238E27FC236}">
              <a16:creationId xmlns:a16="http://schemas.microsoft.com/office/drawing/2014/main" id="{AF367122-64BD-ED73-5E1F-3FF2A1A04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66675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304800</xdr:colOff>
      <xdr:row>5</xdr:row>
      <xdr:rowOff>114300</xdr:rowOff>
    </xdr:to>
    <xdr:pic>
      <xdr:nvPicPr>
        <xdr:cNvPr id="4576" name="Picture 4">
          <a:extLst>
            <a:ext uri="{FF2B5EF4-FFF2-40B4-BE49-F238E27FC236}">
              <a16:creationId xmlns:a16="http://schemas.microsoft.com/office/drawing/2014/main" id="{5E56E2D2-BEA7-519A-2801-24C573FD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266700</xdr:colOff>
      <xdr:row>5</xdr:row>
      <xdr:rowOff>66675</xdr:rowOff>
    </xdr:to>
    <xdr:pic>
      <xdr:nvPicPr>
        <xdr:cNvPr id="2575" name="Picture 1">
          <a:extLst>
            <a:ext uri="{FF2B5EF4-FFF2-40B4-BE49-F238E27FC236}">
              <a16:creationId xmlns:a16="http://schemas.microsoft.com/office/drawing/2014/main" id="{E767A1B9-A91A-EFD3-26E5-32680A34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219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247650</xdr:colOff>
      <xdr:row>0</xdr:row>
      <xdr:rowOff>28575</xdr:rowOff>
    </xdr:from>
    <xdr:to>
      <xdr:col>10</xdr:col>
      <xdr:colOff>723900</xdr:colOff>
      <xdr:row>5</xdr:row>
      <xdr:rowOff>47625</xdr:rowOff>
    </xdr:to>
    <xdr:pic>
      <xdr:nvPicPr>
        <xdr:cNvPr id="2576" name="Picture 3">
          <a:extLst>
            <a:ext uri="{FF2B5EF4-FFF2-40B4-BE49-F238E27FC236}">
              <a16:creationId xmlns:a16="http://schemas.microsoft.com/office/drawing/2014/main" id="{2457D354-46B6-409F-B198-CAB7EE10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28575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66675</xdr:rowOff>
    </xdr:from>
    <xdr:to>
      <xdr:col>10</xdr:col>
      <xdr:colOff>800100</xdr:colOff>
      <xdr:row>5</xdr:row>
      <xdr:rowOff>85725</xdr:rowOff>
    </xdr:to>
    <xdr:pic>
      <xdr:nvPicPr>
        <xdr:cNvPr id="8417" name="Picture 3">
          <a:extLst>
            <a:ext uri="{FF2B5EF4-FFF2-40B4-BE49-F238E27FC236}">
              <a16:creationId xmlns:a16="http://schemas.microsoft.com/office/drawing/2014/main" id="{01EF5192-BDD6-8CCD-B86A-61CC4478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66675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47625</xdr:colOff>
      <xdr:row>5</xdr:row>
      <xdr:rowOff>76200</xdr:rowOff>
    </xdr:to>
    <xdr:pic>
      <xdr:nvPicPr>
        <xdr:cNvPr id="8418" name="Picture 3">
          <a:extLst>
            <a:ext uri="{FF2B5EF4-FFF2-40B4-BE49-F238E27FC236}">
              <a16:creationId xmlns:a16="http://schemas.microsoft.com/office/drawing/2014/main" id="{F873E040-5A3C-1B5B-11B4-E1142903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85725</xdr:rowOff>
    </xdr:from>
    <xdr:to>
      <xdr:col>10</xdr:col>
      <xdr:colOff>714375</xdr:colOff>
      <xdr:row>5</xdr:row>
      <xdr:rowOff>104775</xdr:rowOff>
    </xdr:to>
    <xdr:pic>
      <xdr:nvPicPr>
        <xdr:cNvPr id="9439" name="Picture 3">
          <a:extLst>
            <a:ext uri="{FF2B5EF4-FFF2-40B4-BE49-F238E27FC236}">
              <a16:creationId xmlns:a16="http://schemas.microsoft.com/office/drawing/2014/main" id="{93E2CCE0-B565-05E8-0DAB-CE4BAAFFF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85725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76200</xdr:colOff>
      <xdr:row>5</xdr:row>
      <xdr:rowOff>114300</xdr:rowOff>
    </xdr:to>
    <xdr:pic>
      <xdr:nvPicPr>
        <xdr:cNvPr id="9440" name="Picture 4">
          <a:extLst>
            <a:ext uri="{FF2B5EF4-FFF2-40B4-BE49-F238E27FC236}">
              <a16:creationId xmlns:a16="http://schemas.microsoft.com/office/drawing/2014/main" id="{64F55EB3-B1DA-5D63-F0AA-3FD8B5D52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114300</xdr:rowOff>
    </xdr:from>
    <xdr:to>
      <xdr:col>10</xdr:col>
      <xdr:colOff>619125</xdr:colOff>
      <xdr:row>5</xdr:row>
      <xdr:rowOff>133350</xdr:rowOff>
    </xdr:to>
    <xdr:pic>
      <xdr:nvPicPr>
        <xdr:cNvPr id="10449" name="Picture 5">
          <a:extLst>
            <a:ext uri="{FF2B5EF4-FFF2-40B4-BE49-F238E27FC236}">
              <a16:creationId xmlns:a16="http://schemas.microsoft.com/office/drawing/2014/main" id="{B80E1554-BC7F-88BC-D34F-4D7B6FE78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1430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57150</xdr:colOff>
      <xdr:row>5</xdr:row>
      <xdr:rowOff>57150</xdr:rowOff>
    </xdr:to>
    <xdr:pic>
      <xdr:nvPicPr>
        <xdr:cNvPr id="10450" name="Picture 6">
          <a:extLst>
            <a:ext uri="{FF2B5EF4-FFF2-40B4-BE49-F238E27FC236}">
              <a16:creationId xmlns:a16="http://schemas.microsoft.com/office/drawing/2014/main" id="{E1D2BCF7-4794-28C6-6B85-E76E98457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114300</xdr:rowOff>
    </xdr:from>
    <xdr:to>
      <xdr:col>3</xdr:col>
      <xdr:colOff>3028950</xdr:colOff>
      <xdr:row>5</xdr:row>
      <xdr:rowOff>133350</xdr:rowOff>
    </xdr:to>
    <xdr:pic>
      <xdr:nvPicPr>
        <xdr:cNvPr id="5573" name="Picture 3">
          <a:extLst>
            <a:ext uri="{FF2B5EF4-FFF2-40B4-BE49-F238E27FC236}">
              <a16:creationId xmlns:a16="http://schemas.microsoft.com/office/drawing/2014/main" id="{88E4BB4C-657C-5221-0118-3C944B8AF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14300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276225</xdr:colOff>
      <xdr:row>5</xdr:row>
      <xdr:rowOff>85725</xdr:rowOff>
    </xdr:to>
    <xdr:pic>
      <xdr:nvPicPr>
        <xdr:cNvPr id="5574" name="Picture 4">
          <a:extLst>
            <a:ext uri="{FF2B5EF4-FFF2-40B4-BE49-F238E27FC236}">
              <a16:creationId xmlns:a16="http://schemas.microsoft.com/office/drawing/2014/main" id="{44051385-B549-ECBF-F529-1B7BDF6DD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09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workbookViewId="0">
      <selection sqref="A1:I7"/>
    </sheetView>
  </sheetViews>
  <sheetFormatPr defaultRowHeight="12.75" x14ac:dyDescent="0.2"/>
  <cols>
    <col min="1" max="1" width="15" customWidth="1"/>
    <col min="2" max="2" width="25.42578125" customWidth="1"/>
    <col min="3" max="3" width="11.7109375" customWidth="1"/>
    <col min="5" max="5" width="10.7109375" customWidth="1"/>
    <col min="6" max="6" width="18.85546875" customWidth="1"/>
    <col min="7" max="7" width="9.28515625" style="71" customWidth="1"/>
    <col min="8" max="8" width="43.7109375" bestFit="1" customWidth="1"/>
    <col min="9" max="9" width="18.85546875" bestFit="1" customWidth="1"/>
  </cols>
  <sheetData>
    <row r="1" spans="1:17" s="2" customFormat="1" ht="15.75" x14ac:dyDescent="0.25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"/>
      <c r="M1" s="1"/>
      <c r="N1" s="1"/>
      <c r="O1" s="1"/>
      <c r="P1" s="1"/>
      <c r="Q1" s="1"/>
    </row>
    <row r="2" spans="1:17" s="2" customFormat="1" ht="15.6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"/>
      <c r="K2" s="11"/>
      <c r="L2" s="1"/>
      <c r="M2" s="1"/>
      <c r="N2" s="1"/>
      <c r="O2" s="1"/>
      <c r="P2" s="1"/>
      <c r="Q2" s="1"/>
    </row>
    <row r="3" spans="1:17" s="2" customFormat="1" ht="15.6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K3" s="11"/>
      <c r="L3" s="1"/>
    </row>
    <row r="4" spans="1:17" s="2" customFormat="1" ht="15.6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</row>
    <row r="5" spans="1:17" s="2" customFormat="1" ht="15.6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</row>
    <row r="6" spans="1:17" s="2" customFormat="1" ht="15.6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</row>
    <row r="7" spans="1:17" ht="24.6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</row>
    <row r="8" spans="1:17" ht="20.25" customHeight="1" x14ac:dyDescent="0.35">
      <c r="G8" s="198"/>
      <c r="H8" s="197" t="s">
        <v>64</v>
      </c>
      <c r="I8" s="53" t="s">
        <v>65</v>
      </c>
    </row>
    <row r="9" spans="1:17" s="23" customFormat="1" ht="18.75" thickBot="1" x14ac:dyDescent="0.3">
      <c r="A9" s="132" t="s">
        <v>32</v>
      </c>
      <c r="B9" s="132"/>
      <c r="C9" s="133"/>
      <c r="D9" s="133"/>
      <c r="E9" s="133"/>
      <c r="G9" s="10">
        <v>110624</v>
      </c>
      <c r="H9" s="10" t="s">
        <v>52</v>
      </c>
      <c r="I9" s="54">
        <f>Cups!K19+Cups!K22+Cups!K25+Cups!K28+Pops!K17+Pops!K20+Pops!K23+Pops!K26+Pops!K27+Pops!K31+Pops!K37+'Bagged Fruit'!K11+'Bagged Fruit'!K14+'Bagged Fruit'!K18+'Bagged Fruit'!K21+'Bagged Fruit'!K24+'Bagged Fruit'!K26+Cobblers!K9</f>
        <v>0</v>
      </c>
    </row>
    <row r="10" spans="1:17" s="23" customFormat="1" ht="18" x14ac:dyDescent="0.25">
      <c r="G10" s="10">
        <v>100243</v>
      </c>
      <c r="H10" s="10" t="s">
        <v>142</v>
      </c>
      <c r="I10" s="54">
        <f>Pops!K34+Pops!K40+Pops!K28</f>
        <v>0</v>
      </c>
    </row>
    <row r="11" spans="1:17" s="23" customFormat="1" ht="18" x14ac:dyDescent="0.25">
      <c r="G11" s="10">
        <v>100220</v>
      </c>
      <c r="H11" s="10" t="s">
        <v>12</v>
      </c>
      <c r="I11" s="54">
        <f>Cups!K9+Pops!K9+Cobblers!K10</f>
        <v>0</v>
      </c>
    </row>
    <row r="12" spans="1:17" s="23" customFormat="1" ht="18.75" thickBot="1" x14ac:dyDescent="0.3">
      <c r="A12" s="134" t="s">
        <v>30</v>
      </c>
      <c r="B12" s="134"/>
      <c r="C12" s="135">
        <f>Cups!G29</f>
        <v>0</v>
      </c>
      <c r="D12" s="135"/>
      <c r="E12" s="135"/>
      <c r="G12" s="10">
        <v>100239</v>
      </c>
      <c r="H12" s="10" t="s">
        <v>22</v>
      </c>
      <c r="I12" s="54">
        <f>Cups!K10+Pops!K10+Cobblers!K11</f>
        <v>0</v>
      </c>
    </row>
    <row r="13" spans="1:17" s="23" customFormat="1" ht="18" x14ac:dyDescent="0.25">
      <c r="A13" s="27"/>
      <c r="B13" s="27"/>
      <c r="C13" s="24"/>
      <c r="D13" s="24"/>
      <c r="E13" s="24"/>
      <c r="G13" s="10">
        <v>100225</v>
      </c>
      <c r="H13" s="10" t="s">
        <v>14</v>
      </c>
      <c r="I13" s="54">
        <f>Cups!K11+Pops!K36+Pops!K39</f>
        <v>0</v>
      </c>
    </row>
    <row r="14" spans="1:17" s="23" customFormat="1" ht="18" x14ac:dyDescent="0.25">
      <c r="A14" s="27"/>
      <c r="B14" s="27"/>
      <c r="C14" s="24"/>
      <c r="D14" s="24"/>
      <c r="E14" s="24"/>
      <c r="G14" s="10">
        <v>100224</v>
      </c>
      <c r="H14" s="10" t="s">
        <v>16</v>
      </c>
      <c r="I14" s="54">
        <f>Cups!K12+Pops!K30+Pops!K33</f>
        <v>0</v>
      </c>
    </row>
    <row r="15" spans="1:17" s="23" customFormat="1" ht="18" x14ac:dyDescent="0.25">
      <c r="A15" s="27"/>
      <c r="B15" s="27"/>
      <c r="C15" s="24"/>
      <c r="D15" s="24"/>
      <c r="E15" s="24"/>
      <c r="G15" s="10">
        <v>100254</v>
      </c>
      <c r="H15" s="10" t="s">
        <v>17</v>
      </c>
      <c r="I15" s="54">
        <f>Cups!K13+Cups!K18+Cups!K27+Pops!K11+Pops!K16+Pops!K25</f>
        <v>0</v>
      </c>
      <c r="O15" s="109"/>
    </row>
    <row r="16" spans="1:17" s="23" customFormat="1" ht="18.75" thickBot="1" x14ac:dyDescent="0.3">
      <c r="A16" s="134" t="s">
        <v>31</v>
      </c>
      <c r="B16" s="134"/>
      <c r="C16" s="136">
        <f>Cups!K29</f>
        <v>0</v>
      </c>
      <c r="D16" s="136"/>
      <c r="E16" s="136"/>
      <c r="G16" s="10">
        <v>110846</v>
      </c>
      <c r="H16" s="10" t="s">
        <v>26</v>
      </c>
      <c r="I16" s="54">
        <f>Cups!K14+Cups!K21+Pops!K12+Pops!K14+Pops!K19+Cups!K16+'Bagged Fruit'!K10+'Bagged Fruit'!K16+'Bagged Fruit'!K20+'Bagged Fruit'!K27+'Bagged Fruit'!K30+'Bagged Fruit'!K33</f>
        <v>0</v>
      </c>
    </row>
    <row r="17" spans="1:9" s="23" customFormat="1" ht="18" x14ac:dyDescent="0.25">
      <c r="G17" s="10">
        <v>110860</v>
      </c>
      <c r="H17" s="10" t="s">
        <v>25</v>
      </c>
      <c r="I17" s="54">
        <f>Cups!K15+Cups!K24+Pops!K13+Pops!K15+Pops!K22+Cups!K17+'Bagged Fruit'!K13+'Bagged Fruit'!K17+'Bagged Fruit'!K23+'Bagged Fruit'!K28+'Bagged Fruit'!K31+'Bagged Fruit'!K34</f>
        <v>0</v>
      </c>
    </row>
    <row r="18" spans="1:9" s="23" customFormat="1" ht="18" x14ac:dyDescent="0.25">
      <c r="H18" s="72"/>
      <c r="I18" s="54"/>
    </row>
    <row r="19" spans="1:9" s="23" customFormat="1" ht="18" x14ac:dyDescent="0.25">
      <c r="H19" s="8"/>
    </row>
    <row r="20" spans="1:9" s="23" customFormat="1" ht="18.75" thickBot="1" x14ac:dyDescent="0.3">
      <c r="A20" s="126" t="s">
        <v>33</v>
      </c>
      <c r="B20" s="126"/>
      <c r="C20" s="131">
        <f>Pops!G41</f>
        <v>0</v>
      </c>
      <c r="D20" s="131"/>
      <c r="E20" s="131"/>
    </row>
    <row r="21" spans="1:9" s="23" customFormat="1" ht="18" x14ac:dyDescent="0.25">
      <c r="A21" s="27"/>
      <c r="B21" s="27"/>
      <c r="C21" s="24"/>
      <c r="D21" s="24"/>
      <c r="E21" s="24"/>
    </row>
    <row r="22" spans="1:9" s="23" customFormat="1" ht="18" x14ac:dyDescent="0.25">
      <c r="A22" s="27"/>
      <c r="B22" s="27"/>
      <c r="C22" s="24"/>
      <c r="D22" s="24"/>
      <c r="E22" s="24"/>
    </row>
    <row r="23" spans="1:9" s="23" customFormat="1" ht="18" x14ac:dyDescent="0.25">
      <c r="A23" s="27"/>
      <c r="B23" s="27"/>
      <c r="C23" s="24"/>
      <c r="D23" s="24"/>
      <c r="E23" s="24"/>
      <c r="F23" s="109"/>
      <c r="G23" s="109"/>
    </row>
    <row r="24" spans="1:9" s="23" customFormat="1" ht="18.75" thickBot="1" x14ac:dyDescent="0.3">
      <c r="A24" s="126" t="s">
        <v>34</v>
      </c>
      <c r="B24" s="126"/>
      <c r="C24" s="127">
        <f>Pops!K41</f>
        <v>0</v>
      </c>
      <c r="D24" s="127"/>
      <c r="E24" s="127"/>
      <c r="F24" s="109"/>
      <c r="G24" s="109"/>
    </row>
    <row r="25" spans="1:9" s="23" customFormat="1" ht="18" x14ac:dyDescent="0.25"/>
    <row r="26" spans="1:9" s="23" customFormat="1" ht="18" x14ac:dyDescent="0.25"/>
    <row r="27" spans="1:9" s="23" customFormat="1" ht="18" x14ac:dyDescent="0.25"/>
    <row r="28" spans="1:9" s="23" customFormat="1" ht="18.75" thickBot="1" x14ac:dyDescent="0.3">
      <c r="A28" s="123" t="s">
        <v>35</v>
      </c>
      <c r="B28" s="123"/>
      <c r="C28" s="128">
        <f>'Bagged Fruit'!G35</f>
        <v>0</v>
      </c>
      <c r="D28" s="128"/>
      <c r="E28" s="128"/>
    </row>
    <row r="29" spans="1:9" s="23" customFormat="1" ht="18" x14ac:dyDescent="0.25">
      <c r="A29" s="27"/>
      <c r="B29" s="27"/>
      <c r="C29" s="24"/>
      <c r="D29" s="24"/>
      <c r="E29" s="24"/>
    </row>
    <row r="30" spans="1:9" s="23" customFormat="1" ht="18" x14ac:dyDescent="0.25">
      <c r="A30" s="27"/>
      <c r="B30" s="27"/>
      <c r="C30" s="24"/>
      <c r="D30" s="24"/>
      <c r="E30" s="24"/>
    </row>
    <row r="31" spans="1:9" s="23" customFormat="1" ht="18" x14ac:dyDescent="0.25">
      <c r="A31" s="27"/>
      <c r="B31" s="27"/>
      <c r="C31" s="24"/>
      <c r="D31" s="24"/>
      <c r="E31" s="24"/>
    </row>
    <row r="32" spans="1:9" s="23" customFormat="1" ht="18.75" thickBot="1" x14ac:dyDescent="0.3">
      <c r="A32" s="123" t="s">
        <v>36</v>
      </c>
      <c r="B32" s="123"/>
      <c r="C32" s="124">
        <f>'Bagged Fruit'!K35</f>
        <v>0</v>
      </c>
      <c r="D32" s="124"/>
      <c r="E32" s="124"/>
    </row>
    <row r="33" spans="1:9" s="23" customFormat="1" ht="18" x14ac:dyDescent="0.25">
      <c r="H33"/>
      <c r="I33"/>
    </row>
    <row r="34" spans="1:9" s="23" customFormat="1" ht="18" x14ac:dyDescent="0.25">
      <c r="H34"/>
      <c r="I34"/>
    </row>
    <row r="35" spans="1:9" s="23" customFormat="1" ht="18" x14ac:dyDescent="0.25">
      <c r="H35"/>
      <c r="I35"/>
    </row>
    <row r="36" spans="1:9" s="23" customFormat="1" ht="18.75" thickBot="1" x14ac:dyDescent="0.3">
      <c r="A36" s="125" t="s">
        <v>76</v>
      </c>
      <c r="B36" s="125"/>
      <c r="C36" s="130">
        <f>Cobblers!G12</f>
        <v>0</v>
      </c>
      <c r="D36" s="130"/>
      <c r="E36" s="130"/>
      <c r="H36"/>
      <c r="I36"/>
    </row>
    <row r="37" spans="1:9" s="23" customFormat="1" ht="18" x14ac:dyDescent="0.25">
      <c r="A37" s="56"/>
      <c r="B37" s="56"/>
      <c r="C37" s="55"/>
      <c r="D37" s="55"/>
      <c r="E37" s="55"/>
      <c r="H37"/>
      <c r="I37"/>
    </row>
    <row r="38" spans="1:9" s="23" customFormat="1" ht="18" x14ac:dyDescent="0.25">
      <c r="A38" s="56"/>
      <c r="B38" s="56"/>
      <c r="C38" s="55"/>
      <c r="D38" s="55"/>
      <c r="E38" s="55"/>
      <c r="H38"/>
      <c r="I38"/>
    </row>
    <row r="39" spans="1:9" s="23" customFormat="1" ht="18" x14ac:dyDescent="0.25">
      <c r="A39" s="56"/>
      <c r="B39" s="56"/>
      <c r="C39" s="55"/>
      <c r="D39" s="55"/>
      <c r="E39" s="55"/>
      <c r="H39"/>
      <c r="I39"/>
    </row>
    <row r="40" spans="1:9" s="23" customFormat="1" ht="18.75" thickBot="1" x14ac:dyDescent="0.3">
      <c r="A40" s="125" t="s">
        <v>77</v>
      </c>
      <c r="B40" s="125"/>
      <c r="C40" s="196">
        <f>Cobblers!K12</f>
        <v>0</v>
      </c>
      <c r="D40" s="196"/>
      <c r="E40" s="196"/>
      <c r="H40"/>
      <c r="I40"/>
    </row>
    <row r="41" spans="1:9" s="23" customFormat="1" ht="18" x14ac:dyDescent="0.25">
      <c r="H41"/>
      <c r="I41"/>
    </row>
    <row r="44" spans="1:9" ht="18.75" thickBot="1" x14ac:dyDescent="0.3">
      <c r="A44" s="120" t="s">
        <v>39</v>
      </c>
      <c r="B44" s="120"/>
      <c r="C44" s="129">
        <f>SUM(C12+C20+C28+C36)</f>
        <v>0</v>
      </c>
      <c r="D44" s="129"/>
      <c r="E44" s="129"/>
    </row>
    <row r="45" spans="1:9" ht="18.75" thickBot="1" x14ac:dyDescent="0.3">
      <c r="A45" s="120" t="s">
        <v>38</v>
      </c>
      <c r="B45" s="120"/>
      <c r="C45" s="121">
        <f>SUM(C16+C24+C32+C40)</f>
        <v>0</v>
      </c>
      <c r="D45" s="121"/>
      <c r="E45" s="121"/>
    </row>
    <row r="60" spans="1:5" ht="18" x14ac:dyDescent="0.25">
      <c r="A60" s="25"/>
      <c r="B60" s="25"/>
      <c r="C60" s="26"/>
      <c r="D60" s="26"/>
      <c r="E60" s="26"/>
    </row>
    <row r="61" spans="1:5" ht="18" x14ac:dyDescent="0.25">
      <c r="A61" s="25"/>
      <c r="B61" s="25"/>
      <c r="C61" s="26"/>
      <c r="D61" s="26"/>
      <c r="E61" s="26"/>
    </row>
    <row r="62" spans="1:5" ht="18" x14ac:dyDescent="0.25">
      <c r="A62" s="25"/>
      <c r="B62" s="25"/>
      <c r="C62" s="26"/>
      <c r="D62" s="26"/>
      <c r="E62" s="26"/>
    </row>
    <row r="63" spans="1:5" ht="18" x14ac:dyDescent="0.25">
      <c r="A63" s="25"/>
      <c r="B63" s="25"/>
      <c r="C63" s="26"/>
      <c r="D63" s="26"/>
      <c r="E63" s="26"/>
    </row>
    <row r="64" spans="1:5" ht="18" x14ac:dyDescent="0.25">
      <c r="A64" s="25"/>
      <c r="B64" s="25"/>
      <c r="C64" s="26"/>
      <c r="D64" s="26"/>
      <c r="E64" s="26"/>
    </row>
    <row r="66" spans="1:5" ht="18.75" thickBot="1" x14ac:dyDescent="0.3">
      <c r="A66" s="122" t="s">
        <v>37</v>
      </c>
      <c r="B66" s="122"/>
      <c r="C66" s="22"/>
      <c r="D66" s="22"/>
      <c r="E66" s="22"/>
    </row>
  </sheetData>
  <mergeCells count="24">
    <mergeCell ref="A20:B20"/>
    <mergeCell ref="C20:E20"/>
    <mergeCell ref="A9:B9"/>
    <mergeCell ref="C9:E9"/>
    <mergeCell ref="A12:B12"/>
    <mergeCell ref="C12:E12"/>
    <mergeCell ref="A16:B16"/>
    <mergeCell ref="C16:E16"/>
    <mergeCell ref="C24:E24"/>
    <mergeCell ref="A28:B28"/>
    <mergeCell ref="C28:E28"/>
    <mergeCell ref="A44:B44"/>
    <mergeCell ref="C44:E44"/>
    <mergeCell ref="C36:E36"/>
    <mergeCell ref="A1:I7"/>
    <mergeCell ref="A45:B45"/>
    <mergeCell ref="C45:E45"/>
    <mergeCell ref="A66:B66"/>
    <mergeCell ref="A32:B32"/>
    <mergeCell ref="C32:E32"/>
    <mergeCell ref="A36:B36"/>
    <mergeCell ref="A40:B40"/>
    <mergeCell ref="C40:E40"/>
    <mergeCell ref="A24:B2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Normal="100" workbookViewId="0">
      <pane ySplit="8" topLeftCell="A9" activePane="bottomLeft" state="frozen"/>
      <selection pane="bottomLeft" sqref="A1:K6"/>
    </sheetView>
  </sheetViews>
  <sheetFormatPr defaultRowHeight="15.75" x14ac:dyDescent="0.25"/>
  <cols>
    <col min="1" max="1" width="15.140625" style="2" bestFit="1" customWidth="1"/>
    <col min="2" max="2" width="11.28515625" style="3" customWidth="1"/>
    <col min="3" max="3" width="9.28515625" style="3" customWidth="1"/>
    <col min="4" max="4" width="11.42578125" style="2" customWidth="1"/>
    <col min="5" max="5" width="46.28515625" style="2" bestFit="1" customWidth="1"/>
    <col min="6" max="7" width="12.85546875" style="4" customWidth="1"/>
    <col min="8" max="8" width="9.28515625" style="2" bestFit="1" customWidth="1"/>
    <col min="9" max="9" width="12.7109375" style="2" customWidth="1"/>
    <col min="10" max="10" width="11" style="2" customWidth="1"/>
    <col min="11" max="11" width="12.42578125" style="18" customWidth="1"/>
    <col min="12" max="16384" width="9.140625" style="2"/>
  </cols>
  <sheetData>
    <row r="1" spans="1:16" ht="15.75" customHeight="1" x14ac:dyDescent="0.25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</row>
    <row r="2" spans="1:16" ht="15.7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  <c r="O2" s="1"/>
      <c r="P2" s="1"/>
    </row>
    <row r="3" spans="1:16" ht="15.7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6" ht="15.7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6" ht="15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6" ht="15.75" customHeight="1" thickBot="1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6" ht="25.9" customHeight="1" thickBot="1" x14ac:dyDescent="0.3">
      <c r="A7" s="146" t="s">
        <v>9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7"/>
      <c r="M7" s="7"/>
      <c r="N7" s="7"/>
      <c r="O7" s="7"/>
    </row>
    <row r="8" spans="1:16" s="18" customFormat="1" ht="63.75" thickBot="1" x14ac:dyDescent="0.25">
      <c r="A8" s="74" t="s">
        <v>11</v>
      </c>
      <c r="B8" s="75" t="s">
        <v>0</v>
      </c>
      <c r="C8" s="75" t="s">
        <v>20</v>
      </c>
      <c r="D8" s="75" t="s">
        <v>2</v>
      </c>
      <c r="E8" s="76" t="s">
        <v>1</v>
      </c>
      <c r="F8" s="77" t="s">
        <v>148</v>
      </c>
      <c r="G8" s="77" t="s">
        <v>21</v>
      </c>
      <c r="H8" s="78" t="s">
        <v>3</v>
      </c>
      <c r="I8" s="79" t="s">
        <v>19</v>
      </c>
      <c r="J8" s="75" t="s">
        <v>8</v>
      </c>
      <c r="K8" s="80" t="s">
        <v>23</v>
      </c>
      <c r="L8" s="17"/>
      <c r="M8" s="17"/>
      <c r="N8" s="17"/>
      <c r="O8" s="17"/>
    </row>
    <row r="9" spans="1:16" x14ac:dyDescent="0.25">
      <c r="A9" s="171">
        <v>100220</v>
      </c>
      <c r="B9" s="172">
        <v>6207</v>
      </c>
      <c r="C9" s="172" t="s">
        <v>5</v>
      </c>
      <c r="D9" s="172" t="s">
        <v>78</v>
      </c>
      <c r="E9" s="172" t="s">
        <v>12</v>
      </c>
      <c r="F9" s="43">
        <v>1.0706</v>
      </c>
      <c r="G9" s="33">
        <f t="shared" ref="G9:G18" si="0">K9*F9</f>
        <v>0</v>
      </c>
      <c r="H9" s="69">
        <v>25.3</v>
      </c>
      <c r="I9" s="59"/>
      <c r="J9" s="61">
        <f t="shared" ref="J9:J12" si="1">I9/96</f>
        <v>0</v>
      </c>
      <c r="K9" s="93">
        <f t="shared" ref="K9:K18" si="2">(H9*J9)</f>
        <v>0</v>
      </c>
      <c r="L9" s="62"/>
    </row>
    <row r="10" spans="1:16" ht="16.5" thickBot="1" x14ac:dyDescent="0.3">
      <c r="A10" s="173">
        <v>100239</v>
      </c>
      <c r="B10" s="174">
        <v>6233</v>
      </c>
      <c r="C10" s="174" t="s">
        <v>6</v>
      </c>
      <c r="D10" s="174" t="s">
        <v>79</v>
      </c>
      <c r="E10" s="174" t="s">
        <v>22</v>
      </c>
      <c r="F10" s="103">
        <v>1.5467</v>
      </c>
      <c r="G10" s="104">
        <f t="shared" si="0"/>
        <v>0</v>
      </c>
      <c r="H10" s="107">
        <v>25.32</v>
      </c>
      <c r="I10" s="105"/>
      <c r="J10" s="175">
        <f t="shared" si="1"/>
        <v>0</v>
      </c>
      <c r="K10" s="176">
        <f t="shared" si="2"/>
        <v>0</v>
      </c>
      <c r="L10" s="62"/>
    </row>
    <row r="11" spans="1:16" ht="16.5" thickTop="1" x14ac:dyDescent="0.25">
      <c r="A11" s="171">
        <v>100225</v>
      </c>
      <c r="B11" s="172">
        <v>6208</v>
      </c>
      <c r="C11" s="172" t="s">
        <v>7</v>
      </c>
      <c r="D11" s="172" t="s">
        <v>81</v>
      </c>
      <c r="E11" s="172" t="s">
        <v>14</v>
      </c>
      <c r="F11" s="43">
        <v>1.0992999999999999</v>
      </c>
      <c r="G11" s="33">
        <f t="shared" si="0"/>
        <v>0</v>
      </c>
      <c r="H11" s="34">
        <v>26.94</v>
      </c>
      <c r="I11" s="59"/>
      <c r="J11" s="61">
        <f t="shared" si="1"/>
        <v>0</v>
      </c>
      <c r="K11" s="93">
        <f t="shared" si="2"/>
        <v>0</v>
      </c>
      <c r="L11" s="62"/>
    </row>
    <row r="12" spans="1:16" ht="16.5" thickBot="1" x14ac:dyDescent="0.3">
      <c r="A12" s="173">
        <v>100224</v>
      </c>
      <c r="B12" s="174">
        <v>6216</v>
      </c>
      <c r="C12" s="174" t="s">
        <v>15</v>
      </c>
      <c r="D12" s="174" t="s">
        <v>80</v>
      </c>
      <c r="E12" s="174" t="s">
        <v>16</v>
      </c>
      <c r="F12" s="103">
        <v>1.2394000000000001</v>
      </c>
      <c r="G12" s="104">
        <f t="shared" si="0"/>
        <v>0</v>
      </c>
      <c r="H12" s="107">
        <v>26.94</v>
      </c>
      <c r="I12" s="105"/>
      <c r="J12" s="175">
        <f t="shared" si="1"/>
        <v>0</v>
      </c>
      <c r="K12" s="176">
        <f t="shared" si="2"/>
        <v>0</v>
      </c>
      <c r="L12" s="62"/>
    </row>
    <row r="13" spans="1:16" ht="16.5" thickTop="1" x14ac:dyDescent="0.25">
      <c r="A13" s="39">
        <v>100254</v>
      </c>
      <c r="B13" s="32">
        <v>6232</v>
      </c>
      <c r="C13" s="32" t="s">
        <v>4</v>
      </c>
      <c r="D13" s="32" t="s">
        <v>88</v>
      </c>
      <c r="E13" s="32" t="s">
        <v>17</v>
      </c>
      <c r="F13" s="43">
        <v>1.4695</v>
      </c>
      <c r="G13" s="33">
        <f>K13*F13</f>
        <v>0</v>
      </c>
      <c r="H13" s="69">
        <v>27</v>
      </c>
      <c r="I13" s="59"/>
      <c r="J13" s="61">
        <f t="shared" ref="J13:J18" si="3">I13/96</f>
        <v>0</v>
      </c>
      <c r="K13" s="93">
        <f>(H13*J13)</f>
        <v>0</v>
      </c>
      <c r="L13" s="62"/>
    </row>
    <row r="14" spans="1:16" x14ac:dyDescent="0.25">
      <c r="A14" s="68">
        <v>110846</v>
      </c>
      <c r="B14" s="10">
        <v>6212</v>
      </c>
      <c r="C14" s="10" t="s">
        <v>4</v>
      </c>
      <c r="D14" s="10" t="s">
        <v>89</v>
      </c>
      <c r="E14" s="10" t="s">
        <v>26</v>
      </c>
      <c r="F14" s="41">
        <v>1.6391</v>
      </c>
      <c r="G14" s="14">
        <f>K14*F14</f>
        <v>0</v>
      </c>
      <c r="H14" s="12">
        <v>24.84</v>
      </c>
      <c r="I14" s="40"/>
      <c r="J14" s="117">
        <f t="shared" si="3"/>
        <v>0</v>
      </c>
      <c r="K14" s="96">
        <f>(H14*J14)</f>
        <v>0</v>
      </c>
      <c r="L14" s="62"/>
      <c r="M14" s="7"/>
      <c r="N14" s="7"/>
      <c r="O14" s="7"/>
      <c r="P14" s="7"/>
    </row>
    <row r="15" spans="1:16" ht="16.5" thickBot="1" x14ac:dyDescent="0.3">
      <c r="A15" s="101">
        <v>110860</v>
      </c>
      <c r="B15" s="177">
        <v>6211</v>
      </c>
      <c r="C15" s="102" t="s">
        <v>4</v>
      </c>
      <c r="D15" s="102" t="s">
        <v>90</v>
      </c>
      <c r="E15" s="102" t="s">
        <v>25</v>
      </c>
      <c r="F15" s="103">
        <v>1.6845000000000001</v>
      </c>
      <c r="G15" s="104">
        <f>K15*F15</f>
        <v>0</v>
      </c>
      <c r="H15" s="107">
        <v>24.84</v>
      </c>
      <c r="I15" s="105"/>
      <c r="J15" s="175">
        <f t="shared" si="3"/>
        <v>0</v>
      </c>
      <c r="K15" s="176">
        <f>(H15*J15)</f>
        <v>0</v>
      </c>
      <c r="L15" s="62"/>
      <c r="M15" s="7"/>
      <c r="N15" s="7"/>
      <c r="O15" s="7"/>
      <c r="P15" s="7"/>
    </row>
    <row r="16" spans="1:16" ht="16.5" thickTop="1" x14ac:dyDescent="0.25">
      <c r="A16" s="39">
        <v>110846</v>
      </c>
      <c r="B16" s="32">
        <v>6212</v>
      </c>
      <c r="C16" s="32" t="s">
        <v>4</v>
      </c>
      <c r="D16" s="32" t="s">
        <v>82</v>
      </c>
      <c r="E16" s="32" t="s">
        <v>41</v>
      </c>
      <c r="F16" s="43">
        <v>1.6391</v>
      </c>
      <c r="G16" s="33">
        <f>K16*F16</f>
        <v>0</v>
      </c>
      <c r="H16" s="34">
        <v>12.33</v>
      </c>
      <c r="I16" s="59"/>
      <c r="J16" s="61">
        <f>I16/96</f>
        <v>0</v>
      </c>
      <c r="K16" s="93">
        <f>(H16*J16)</f>
        <v>0</v>
      </c>
      <c r="L16" s="62"/>
      <c r="M16" s="7"/>
      <c r="N16" s="7"/>
      <c r="O16" s="7"/>
      <c r="P16" s="7"/>
    </row>
    <row r="17" spans="1:16" x14ac:dyDescent="0.25">
      <c r="A17" s="68">
        <v>110860</v>
      </c>
      <c r="B17" s="113">
        <v>6211</v>
      </c>
      <c r="C17" s="10" t="s">
        <v>4</v>
      </c>
      <c r="D17" s="10" t="s">
        <v>83</v>
      </c>
      <c r="E17" s="10" t="s">
        <v>42</v>
      </c>
      <c r="F17" s="41">
        <v>1.6845000000000001</v>
      </c>
      <c r="G17" s="14">
        <f>K17*F17</f>
        <v>0</v>
      </c>
      <c r="H17" s="12">
        <v>12.33</v>
      </c>
      <c r="I17" s="40"/>
      <c r="J17" s="117">
        <f>I17/96</f>
        <v>0</v>
      </c>
      <c r="K17" s="96">
        <f>(H17*J17)</f>
        <v>0</v>
      </c>
      <c r="L17" s="62"/>
      <c r="M17" s="7"/>
      <c r="N17" s="7"/>
      <c r="O17" s="7"/>
      <c r="P17" s="7"/>
    </row>
    <row r="18" spans="1:16" x14ac:dyDescent="0.25">
      <c r="A18" s="68">
        <v>100254</v>
      </c>
      <c r="B18" s="32">
        <v>6232</v>
      </c>
      <c r="C18" s="10" t="s">
        <v>4</v>
      </c>
      <c r="D18" s="10" t="s">
        <v>84</v>
      </c>
      <c r="E18" s="10" t="s">
        <v>43</v>
      </c>
      <c r="F18" s="43">
        <v>1.4695</v>
      </c>
      <c r="G18" s="33">
        <f t="shared" si="0"/>
        <v>0</v>
      </c>
      <c r="H18" s="12">
        <v>12.33</v>
      </c>
      <c r="I18" s="40"/>
      <c r="J18" s="117">
        <f t="shared" si="3"/>
        <v>0</v>
      </c>
      <c r="K18" s="96">
        <f t="shared" si="2"/>
        <v>0</v>
      </c>
      <c r="L18" s="62"/>
      <c r="M18" s="7"/>
      <c r="N18" s="7"/>
      <c r="O18" s="7"/>
      <c r="P18" s="7"/>
    </row>
    <row r="19" spans="1:16" ht="16.5" thickBot="1" x14ac:dyDescent="0.3">
      <c r="A19" s="35">
        <v>110624</v>
      </c>
      <c r="B19" s="29">
        <v>6204</v>
      </c>
      <c r="C19" s="29" t="s">
        <v>4</v>
      </c>
      <c r="D19" s="29" t="s">
        <v>85</v>
      </c>
      <c r="E19" s="29" t="s">
        <v>40</v>
      </c>
      <c r="F19" s="42">
        <v>0.91949999999999998</v>
      </c>
      <c r="G19" s="30">
        <f t="shared" ref="G19:G28" si="4">K19*F19</f>
        <v>0</v>
      </c>
      <c r="H19" s="31">
        <v>10.15</v>
      </c>
      <c r="I19" s="59"/>
      <c r="J19" s="118">
        <f>I19/96</f>
        <v>0</v>
      </c>
      <c r="K19" s="94">
        <f>(H19*J19)</f>
        <v>0</v>
      </c>
      <c r="L19" s="62"/>
    </row>
    <row r="20" spans="1:16" ht="16.5" thickBot="1" x14ac:dyDescent="0.3">
      <c r="A20" s="143" t="s">
        <v>143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5"/>
      <c r="L20" s="7"/>
      <c r="M20" s="7"/>
      <c r="N20" s="7"/>
      <c r="O20" s="7"/>
      <c r="P20" s="7"/>
    </row>
    <row r="21" spans="1:16" x14ac:dyDescent="0.25">
      <c r="A21" s="67">
        <v>110846</v>
      </c>
      <c r="B21" s="32">
        <v>6212</v>
      </c>
      <c r="C21" s="32" t="s">
        <v>4</v>
      </c>
      <c r="D21" s="137" t="s">
        <v>86</v>
      </c>
      <c r="E21" s="32" t="s">
        <v>26</v>
      </c>
      <c r="F21" s="41">
        <v>1.6391</v>
      </c>
      <c r="G21" s="33">
        <f t="shared" si="4"/>
        <v>0</v>
      </c>
      <c r="H21" s="34">
        <v>12.33</v>
      </c>
      <c r="I21" s="141"/>
      <c r="J21" s="139">
        <f>I21/96</f>
        <v>0</v>
      </c>
      <c r="K21" s="94">
        <f>H21*J21</f>
        <v>0</v>
      </c>
      <c r="L21" s="62"/>
      <c r="M21" s="7"/>
      <c r="N21" s="7"/>
      <c r="O21" s="7"/>
      <c r="P21" s="7"/>
    </row>
    <row r="22" spans="1:16" ht="16.5" thickBot="1" x14ac:dyDescent="0.3">
      <c r="A22" s="35">
        <v>110624</v>
      </c>
      <c r="B22" s="36">
        <v>6204</v>
      </c>
      <c r="C22" s="36" t="s">
        <v>4</v>
      </c>
      <c r="D22" s="138"/>
      <c r="E22" s="36" t="s">
        <v>54</v>
      </c>
      <c r="F22" s="42">
        <v>0.91949999999999998</v>
      </c>
      <c r="G22" s="37">
        <f t="shared" si="4"/>
        <v>0</v>
      </c>
      <c r="H22" s="38">
        <v>10.15</v>
      </c>
      <c r="I22" s="142"/>
      <c r="J22" s="150"/>
      <c r="K22" s="94">
        <f>H22*J21</f>
        <v>0</v>
      </c>
      <c r="L22" s="62"/>
      <c r="M22" s="7"/>
      <c r="N22" s="7"/>
      <c r="O22" s="7"/>
      <c r="P22" s="7"/>
    </row>
    <row r="23" spans="1:16" ht="16.5" thickBot="1" x14ac:dyDescent="0.3">
      <c r="A23" s="143" t="s">
        <v>55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5"/>
      <c r="L23" s="7"/>
      <c r="M23" s="7"/>
      <c r="N23" s="7"/>
      <c r="O23" s="7"/>
      <c r="P23" s="7"/>
    </row>
    <row r="24" spans="1:16" x14ac:dyDescent="0.25">
      <c r="A24" s="67">
        <v>110860</v>
      </c>
      <c r="B24" s="32">
        <v>6211</v>
      </c>
      <c r="C24" s="32" t="s">
        <v>4</v>
      </c>
      <c r="D24" s="137" t="s">
        <v>87</v>
      </c>
      <c r="E24" s="32" t="s">
        <v>25</v>
      </c>
      <c r="F24" s="41">
        <v>1.6845000000000001</v>
      </c>
      <c r="G24" s="33">
        <f t="shared" si="4"/>
        <v>0</v>
      </c>
      <c r="H24" s="34">
        <v>12.33</v>
      </c>
      <c r="I24" s="141"/>
      <c r="J24" s="139">
        <f>I24/96</f>
        <v>0</v>
      </c>
      <c r="K24" s="94">
        <f>H24*J24</f>
        <v>0</v>
      </c>
      <c r="L24" s="62"/>
      <c r="M24" s="7"/>
      <c r="N24" s="7"/>
      <c r="O24" s="7"/>
      <c r="P24" s="7"/>
    </row>
    <row r="25" spans="1:16" ht="16.5" thickBot="1" x14ac:dyDescent="0.3">
      <c r="A25" s="35">
        <v>110624</v>
      </c>
      <c r="B25" s="36">
        <v>6204</v>
      </c>
      <c r="C25" s="36" t="s">
        <v>4</v>
      </c>
      <c r="D25" s="138"/>
      <c r="E25" s="36" t="s">
        <v>54</v>
      </c>
      <c r="F25" s="42">
        <v>0.91949999999999998</v>
      </c>
      <c r="G25" s="37">
        <f t="shared" si="4"/>
        <v>0</v>
      </c>
      <c r="H25" s="38">
        <v>10.15</v>
      </c>
      <c r="I25" s="142"/>
      <c r="J25" s="138"/>
      <c r="K25" s="94">
        <f>H25*J24</f>
        <v>0</v>
      </c>
      <c r="L25" s="62"/>
      <c r="M25" s="7"/>
      <c r="N25" s="7"/>
      <c r="O25" s="7"/>
      <c r="P25" s="7"/>
    </row>
    <row r="26" spans="1:16" ht="16.149999999999999" customHeight="1" thickBot="1" x14ac:dyDescent="0.3">
      <c r="A26" s="143" t="s">
        <v>56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7"/>
      <c r="M26" s="7"/>
      <c r="N26" s="7"/>
      <c r="O26" s="7"/>
      <c r="P26" s="7"/>
    </row>
    <row r="27" spans="1:16" ht="15.6" customHeight="1" x14ac:dyDescent="0.25">
      <c r="A27" s="67">
        <v>100254</v>
      </c>
      <c r="B27" s="32">
        <v>6232</v>
      </c>
      <c r="C27" s="32" t="s">
        <v>4</v>
      </c>
      <c r="D27" s="137" t="s">
        <v>121</v>
      </c>
      <c r="E27" s="32" t="s">
        <v>17</v>
      </c>
      <c r="F27" s="45">
        <v>1.4695</v>
      </c>
      <c r="G27" s="33">
        <f t="shared" si="4"/>
        <v>0</v>
      </c>
      <c r="H27" s="34">
        <v>12.33</v>
      </c>
      <c r="I27" s="141"/>
      <c r="J27" s="139">
        <f>I27/96</f>
        <v>0</v>
      </c>
      <c r="K27" s="94">
        <f>H27*J27</f>
        <v>0</v>
      </c>
      <c r="L27" s="62"/>
      <c r="M27" s="7"/>
      <c r="N27" s="7"/>
      <c r="O27" s="7"/>
      <c r="P27" s="7"/>
    </row>
    <row r="28" spans="1:16" ht="16.149999999999999" customHeight="1" thickBot="1" x14ac:dyDescent="0.3">
      <c r="A28" s="35">
        <v>110624</v>
      </c>
      <c r="B28" s="36">
        <v>6204</v>
      </c>
      <c r="C28" s="36" t="s">
        <v>4</v>
      </c>
      <c r="D28" s="138"/>
      <c r="E28" s="36" t="s">
        <v>54</v>
      </c>
      <c r="F28" s="44">
        <v>0.91949999999999998</v>
      </c>
      <c r="G28" s="37">
        <f t="shared" si="4"/>
        <v>0</v>
      </c>
      <c r="H28" s="38">
        <v>10.15</v>
      </c>
      <c r="I28" s="142"/>
      <c r="J28" s="140"/>
      <c r="K28" s="114">
        <f>H28*J27</f>
        <v>0</v>
      </c>
      <c r="L28" s="62"/>
      <c r="M28" s="7"/>
      <c r="N28" s="7"/>
      <c r="O28" s="7"/>
      <c r="P28" s="7"/>
    </row>
    <row r="29" spans="1:16" ht="17.25" customHeight="1" x14ac:dyDescent="0.25">
      <c r="A29" s="5"/>
      <c r="B29" s="5"/>
      <c r="C29" s="5"/>
      <c r="D29" s="5"/>
      <c r="E29" s="5"/>
      <c r="F29" s="15" t="s">
        <v>57</v>
      </c>
      <c r="G29" s="16">
        <f>SUM(G9:G28)</f>
        <v>0</v>
      </c>
      <c r="H29" s="16"/>
      <c r="I29" s="57">
        <f>SUM(I9:I28)</f>
        <v>0</v>
      </c>
      <c r="J29" s="19">
        <f>SUM(J9:J28)</f>
        <v>0</v>
      </c>
      <c r="K29" s="47">
        <f>SUM(K9:K28)</f>
        <v>0</v>
      </c>
      <c r="L29" s="8"/>
      <c r="M29" s="8"/>
      <c r="N29" s="8"/>
      <c r="O29" s="8"/>
      <c r="P29" s="7"/>
    </row>
    <row r="30" spans="1:16" x14ac:dyDescent="0.25">
      <c r="L30" s="8"/>
      <c r="M30" s="8"/>
      <c r="N30" s="8"/>
      <c r="O30" s="8"/>
      <c r="P30" s="7"/>
    </row>
    <row r="31" spans="1:16" x14ac:dyDescent="0.25">
      <c r="L31" s="7"/>
      <c r="M31" s="7"/>
      <c r="N31" s="7"/>
      <c r="O31" s="7"/>
      <c r="P31" s="7"/>
    </row>
    <row r="36" spans="12:16" x14ac:dyDescent="0.25">
      <c r="L36" s="7"/>
      <c r="M36" s="7"/>
      <c r="N36" s="7"/>
      <c r="O36" s="7"/>
      <c r="P36" s="7"/>
    </row>
    <row r="37" spans="12:16" x14ac:dyDescent="0.25">
      <c r="L37" s="7"/>
      <c r="M37" s="7"/>
      <c r="N37" s="7"/>
      <c r="O37" s="7"/>
      <c r="P37" s="7"/>
    </row>
    <row r="38" spans="12:16" x14ac:dyDescent="0.25">
      <c r="L38" s="7"/>
      <c r="M38" s="7"/>
      <c r="N38" s="7"/>
      <c r="O38" s="7"/>
      <c r="P38" s="7"/>
    </row>
    <row r="39" spans="12:16" x14ac:dyDescent="0.25">
      <c r="L39" s="7"/>
      <c r="M39" s="7"/>
      <c r="N39" s="7"/>
      <c r="O39" s="7"/>
      <c r="P39" s="7"/>
    </row>
    <row r="40" spans="12:16" x14ac:dyDescent="0.25">
      <c r="L40" s="7"/>
      <c r="M40" s="7"/>
      <c r="N40" s="7"/>
      <c r="O40" s="7"/>
      <c r="P40" s="7"/>
    </row>
    <row r="42" spans="12:16" x14ac:dyDescent="0.25">
      <c r="L42" s="7"/>
      <c r="M42" s="7"/>
      <c r="N42" s="7"/>
      <c r="O42" s="7"/>
      <c r="P42" s="7"/>
    </row>
    <row r="43" spans="12:16" x14ac:dyDescent="0.25">
      <c r="L43" s="7"/>
      <c r="M43" s="7"/>
      <c r="N43" s="7"/>
      <c r="O43" s="7"/>
      <c r="P43" s="7"/>
    </row>
    <row r="44" spans="12:16" x14ac:dyDescent="0.25">
      <c r="L44" s="7"/>
      <c r="M44" s="7"/>
      <c r="N44" s="7"/>
      <c r="O44" s="7"/>
      <c r="P44" s="7"/>
    </row>
    <row r="45" spans="12:16" x14ac:dyDescent="0.25">
      <c r="L45" s="7"/>
      <c r="M45" s="7"/>
      <c r="N45" s="7"/>
      <c r="O45" s="7"/>
      <c r="P45" s="7"/>
    </row>
    <row r="46" spans="12:16" x14ac:dyDescent="0.25">
      <c r="L46" s="7"/>
      <c r="M46" s="7"/>
      <c r="N46" s="7"/>
      <c r="O46" s="7"/>
      <c r="P46" s="7"/>
    </row>
    <row r="47" spans="12:16" x14ac:dyDescent="0.25">
      <c r="L47" s="7"/>
      <c r="M47" s="7"/>
      <c r="N47" s="7"/>
      <c r="O47" s="7"/>
      <c r="P47" s="7"/>
    </row>
    <row r="48" spans="12:16" x14ac:dyDescent="0.25">
      <c r="L48" s="7"/>
      <c r="M48" s="7"/>
      <c r="N48" s="7"/>
      <c r="O48" s="7"/>
      <c r="P48" s="7"/>
    </row>
    <row r="49" spans="1:16" x14ac:dyDescent="0.25">
      <c r="L49" s="7"/>
      <c r="M49" s="7"/>
      <c r="N49" s="7"/>
      <c r="O49" s="7"/>
      <c r="P49" s="7"/>
    </row>
    <row r="50" spans="1:16" x14ac:dyDescent="0.25">
      <c r="L50" s="7"/>
      <c r="M50" s="7"/>
      <c r="N50" s="7"/>
      <c r="O50" s="7"/>
      <c r="P50" s="7"/>
    </row>
    <row r="51" spans="1:16" hidden="1" x14ac:dyDescent="0.25">
      <c r="L51" s="7"/>
      <c r="M51" s="7"/>
      <c r="N51" s="7"/>
      <c r="O51" s="7"/>
      <c r="P51" s="7"/>
    </row>
    <row r="53" spans="1:16" x14ac:dyDescent="0.25">
      <c r="A53" s="5"/>
      <c r="B53" s="5"/>
      <c r="C53" s="5"/>
      <c r="D53" s="5"/>
      <c r="E53" s="5"/>
      <c r="F53" s="15"/>
      <c r="G53" s="16"/>
      <c r="H53" s="19"/>
      <c r="I53" s="19"/>
      <c r="J53" s="19"/>
      <c r="K53" s="47"/>
    </row>
    <row r="55" spans="1:16" s="18" customFormat="1" x14ac:dyDescent="0.2">
      <c r="L55" s="17"/>
      <c r="M55" s="17"/>
      <c r="N55" s="17"/>
      <c r="O55" s="17"/>
    </row>
    <row r="57" spans="1:16" x14ac:dyDescent="0.25">
      <c r="L57" s="7"/>
    </row>
    <row r="61" spans="1:16" x14ac:dyDescent="0.25">
      <c r="L61" s="7"/>
      <c r="M61" s="7"/>
      <c r="N61" s="7"/>
      <c r="O61" s="7"/>
      <c r="P61" s="7"/>
    </row>
    <row r="62" spans="1:16" x14ac:dyDescent="0.25">
      <c r="L62" s="7"/>
      <c r="M62" s="7"/>
      <c r="N62" s="7"/>
      <c r="O62" s="7"/>
      <c r="P62" s="7"/>
    </row>
    <row r="63" spans="1:16" x14ac:dyDescent="0.25">
      <c r="L63" s="7"/>
      <c r="M63" s="7"/>
      <c r="N63" s="7"/>
      <c r="O63" s="7"/>
      <c r="P63" s="7"/>
    </row>
    <row r="64" spans="1:16" x14ac:dyDescent="0.25">
      <c r="L64" s="7"/>
      <c r="M64" s="7"/>
      <c r="N64" s="7"/>
      <c r="O64" s="7"/>
      <c r="P64" s="7"/>
    </row>
    <row r="65" spans="1:16" x14ac:dyDescent="0.25">
      <c r="L65" s="7"/>
      <c r="M65" s="7"/>
      <c r="N65" s="7"/>
      <c r="O65" s="7"/>
      <c r="P65" s="7"/>
    </row>
    <row r="66" spans="1:16" x14ac:dyDescent="0.25">
      <c r="L66" s="7"/>
      <c r="M66" s="7"/>
      <c r="N66" s="7"/>
      <c r="O66" s="7"/>
      <c r="P66" s="7"/>
    </row>
    <row r="67" spans="1:16" x14ac:dyDescent="0.25">
      <c r="L67" s="7"/>
      <c r="M67" s="7"/>
      <c r="N67" s="7"/>
      <c r="O67" s="7"/>
      <c r="P67" s="7"/>
    </row>
    <row r="68" spans="1:16" x14ac:dyDescent="0.25">
      <c r="L68" s="7"/>
      <c r="M68" s="7"/>
      <c r="N68" s="7"/>
      <c r="O68" s="7"/>
      <c r="P68" s="7"/>
    </row>
    <row r="70" spans="1:16" ht="17.25" customHeight="1" x14ac:dyDescent="0.25">
      <c r="L70" s="8"/>
      <c r="M70" s="8"/>
      <c r="N70" s="8"/>
      <c r="O70" s="8"/>
      <c r="P70" s="7"/>
    </row>
    <row r="71" spans="1:16" ht="17.25" customHeight="1" x14ac:dyDescent="0.25">
      <c r="A71" s="5"/>
      <c r="B71" s="5"/>
      <c r="C71" s="5"/>
      <c r="D71" s="5"/>
      <c r="E71" s="5"/>
      <c r="F71" s="15"/>
      <c r="G71" s="16"/>
      <c r="H71" s="16"/>
      <c r="I71" s="19"/>
      <c r="J71" s="19"/>
      <c r="K71" s="47"/>
      <c r="L71" s="8"/>
      <c r="M71" s="8"/>
      <c r="N71" s="8"/>
      <c r="O71" s="8"/>
      <c r="P71" s="7"/>
    </row>
    <row r="72" spans="1:16" ht="17.25" customHeight="1" x14ac:dyDescent="0.25">
      <c r="L72" s="8"/>
      <c r="M72" s="8"/>
      <c r="N72" s="8"/>
      <c r="O72" s="8"/>
      <c r="P72" s="7"/>
    </row>
    <row r="73" spans="1:16" s="18" customFormat="1" x14ac:dyDescent="0.2">
      <c r="L73" s="17"/>
      <c r="M73" s="17"/>
      <c r="N73" s="17"/>
      <c r="O73" s="17"/>
    </row>
    <row r="76" spans="1:16" x14ac:dyDescent="0.25">
      <c r="L76" s="7"/>
    </row>
    <row r="81" spans="12:16" ht="17.25" customHeight="1" x14ac:dyDescent="0.25">
      <c r="L81" s="8"/>
      <c r="M81" s="8"/>
      <c r="N81" s="8"/>
      <c r="O81" s="8"/>
      <c r="P81" s="7"/>
    </row>
    <row r="82" spans="12:16" ht="13.5" customHeight="1" x14ac:dyDescent="0.25"/>
  </sheetData>
  <mergeCells count="14">
    <mergeCell ref="A7:K7"/>
    <mergeCell ref="A1:K6"/>
    <mergeCell ref="J21:J22"/>
    <mergeCell ref="I21:I22"/>
    <mergeCell ref="J24:J25"/>
    <mergeCell ref="I24:I25"/>
    <mergeCell ref="D27:D28"/>
    <mergeCell ref="D24:D25"/>
    <mergeCell ref="D21:D22"/>
    <mergeCell ref="J27:J28"/>
    <mergeCell ref="I27:I28"/>
    <mergeCell ref="A20:K20"/>
    <mergeCell ref="A23:K23"/>
    <mergeCell ref="A26:K26"/>
  </mergeCells>
  <printOptions horizontalCentered="1"/>
  <pageMargins left="0.25" right="0.25" top="0.1" bottom="0.16" header="0" footer="0.16"/>
  <pageSetup scale="75" orientation="landscape" r:id="rId1"/>
  <headerFooter>
    <oddFooter>&amp;R&amp;D
&amp;T</oddFooter>
  </headerFooter>
  <rowBreaks count="2" manualBreakCount="2">
    <brk id="29" max="16383" man="1"/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Normal="100" workbookViewId="0">
      <pane ySplit="8" topLeftCell="A9" activePane="bottomLeft" state="frozen"/>
      <selection pane="bottomLeft" sqref="A1:K6"/>
    </sheetView>
  </sheetViews>
  <sheetFormatPr defaultRowHeight="12.75" x14ac:dyDescent="0.2"/>
  <cols>
    <col min="4" max="4" width="11.7109375" customWidth="1"/>
    <col min="5" max="5" width="46.28515625" bestFit="1" customWidth="1"/>
    <col min="6" max="6" width="15.5703125" customWidth="1"/>
    <col min="7" max="7" width="10.140625" bestFit="1" customWidth="1"/>
    <col min="9" max="9" width="11.5703125" bestFit="1" customWidth="1"/>
    <col min="11" max="11" width="13.7109375" bestFit="1" customWidth="1"/>
  </cols>
  <sheetData>
    <row r="1" spans="1:16" s="2" customFormat="1" ht="15.75" customHeight="1" x14ac:dyDescent="0.25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</row>
    <row r="2" spans="1:16" s="2" customFormat="1" ht="15.7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  <c r="O2" s="1"/>
      <c r="P2" s="1"/>
    </row>
    <row r="3" spans="1:16" s="2" customFormat="1" ht="15.7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6" s="2" customFormat="1" ht="15.7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6" s="2" customFormat="1" ht="15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6" s="2" customFormat="1" ht="15.75" customHeight="1" thickBot="1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6" ht="21" thickBot="1" x14ac:dyDescent="0.25">
      <c r="A7" s="146" t="s">
        <v>18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</row>
    <row r="8" spans="1:16" ht="79.5" thickBot="1" x14ac:dyDescent="0.25">
      <c r="A8" s="74" t="s">
        <v>11</v>
      </c>
      <c r="B8" s="75" t="s">
        <v>0</v>
      </c>
      <c r="C8" s="75" t="s">
        <v>20</v>
      </c>
      <c r="D8" s="75" t="s">
        <v>51</v>
      </c>
      <c r="E8" s="76" t="s">
        <v>1</v>
      </c>
      <c r="F8" s="77" t="s">
        <v>148</v>
      </c>
      <c r="G8" s="77" t="s">
        <v>21</v>
      </c>
      <c r="H8" s="78" t="s">
        <v>27</v>
      </c>
      <c r="I8" s="79" t="s">
        <v>19</v>
      </c>
      <c r="J8" s="75" t="s">
        <v>8</v>
      </c>
      <c r="K8" s="80" t="s">
        <v>23</v>
      </c>
    </row>
    <row r="9" spans="1:16" ht="15.75" x14ac:dyDescent="0.25">
      <c r="A9" s="68">
        <v>100220</v>
      </c>
      <c r="B9" s="10">
        <v>6207</v>
      </c>
      <c r="C9" s="10" t="s">
        <v>5</v>
      </c>
      <c r="D9" s="10" t="s">
        <v>92</v>
      </c>
      <c r="E9" s="63" t="s">
        <v>12</v>
      </c>
      <c r="F9" s="41">
        <v>1.0706</v>
      </c>
      <c r="G9" s="14">
        <f t="shared" ref="G9:G17" si="0">K9*F9</f>
        <v>0</v>
      </c>
      <c r="H9" s="13">
        <v>25.3</v>
      </c>
      <c r="I9" s="40"/>
      <c r="J9" s="28">
        <f t="shared" ref="J9:J17" si="1">I9/96</f>
        <v>0</v>
      </c>
      <c r="K9" s="110">
        <f t="shared" ref="K9:K16" si="2">H9*J9</f>
        <v>0</v>
      </c>
    </row>
    <row r="10" spans="1:16" ht="16.5" thickBot="1" x14ac:dyDescent="0.3">
      <c r="A10" s="101">
        <v>100239</v>
      </c>
      <c r="B10" s="102">
        <v>6200</v>
      </c>
      <c r="C10" s="102" t="s">
        <v>6</v>
      </c>
      <c r="D10" s="102" t="s">
        <v>91</v>
      </c>
      <c r="E10" s="102" t="s">
        <v>13</v>
      </c>
      <c r="F10" s="103">
        <v>1.5467</v>
      </c>
      <c r="G10" s="104">
        <f t="shared" si="0"/>
        <v>0</v>
      </c>
      <c r="H10" s="115">
        <v>26.4</v>
      </c>
      <c r="I10" s="105"/>
      <c r="J10" s="106">
        <f t="shared" si="1"/>
        <v>0</v>
      </c>
      <c r="K10" s="112">
        <f t="shared" si="2"/>
        <v>0</v>
      </c>
    </row>
    <row r="11" spans="1:16" ht="16.5" thickTop="1" x14ac:dyDescent="0.25">
      <c r="A11" s="39">
        <v>100254</v>
      </c>
      <c r="B11" s="32">
        <v>6232</v>
      </c>
      <c r="C11" s="32" t="s">
        <v>4</v>
      </c>
      <c r="D11" s="32" t="s">
        <v>93</v>
      </c>
      <c r="E11" s="32" t="s">
        <v>17</v>
      </c>
      <c r="F11" s="43">
        <v>1.4695</v>
      </c>
      <c r="G11" s="33">
        <f t="shared" si="0"/>
        <v>0</v>
      </c>
      <c r="H11" s="69">
        <v>27</v>
      </c>
      <c r="I11" s="59"/>
      <c r="J11" s="92">
        <f t="shared" si="1"/>
        <v>0</v>
      </c>
      <c r="K11" s="108">
        <f t="shared" si="2"/>
        <v>0</v>
      </c>
    </row>
    <row r="12" spans="1:16" ht="15.75" x14ac:dyDescent="0.25">
      <c r="A12" s="68">
        <v>110846</v>
      </c>
      <c r="B12" s="10">
        <v>6212</v>
      </c>
      <c r="C12" s="10" t="s">
        <v>4</v>
      </c>
      <c r="D12" s="10" t="s">
        <v>94</v>
      </c>
      <c r="E12" s="10" t="s">
        <v>26</v>
      </c>
      <c r="F12" s="41">
        <v>1.6391</v>
      </c>
      <c r="G12" s="14">
        <f t="shared" si="0"/>
        <v>0</v>
      </c>
      <c r="H12" s="12">
        <v>24.84</v>
      </c>
      <c r="I12" s="40"/>
      <c r="J12" s="28">
        <f t="shared" si="1"/>
        <v>0</v>
      </c>
      <c r="K12" s="110">
        <f t="shared" si="2"/>
        <v>0</v>
      </c>
    </row>
    <row r="13" spans="1:16" ht="16.5" thickBot="1" x14ac:dyDescent="0.3">
      <c r="A13" s="101">
        <v>110860</v>
      </c>
      <c r="B13" s="102">
        <v>6211</v>
      </c>
      <c r="C13" s="102" t="s">
        <v>4</v>
      </c>
      <c r="D13" s="102" t="s">
        <v>95</v>
      </c>
      <c r="E13" s="102" t="s">
        <v>25</v>
      </c>
      <c r="F13" s="103">
        <v>1.6845000000000001</v>
      </c>
      <c r="G13" s="104">
        <f t="shared" si="0"/>
        <v>0</v>
      </c>
      <c r="H13" s="107">
        <v>24.84</v>
      </c>
      <c r="I13" s="105"/>
      <c r="J13" s="106">
        <f t="shared" si="1"/>
        <v>0</v>
      </c>
      <c r="K13" s="112">
        <f t="shared" si="2"/>
        <v>0</v>
      </c>
    </row>
    <row r="14" spans="1:16" ht="16.5" thickTop="1" x14ac:dyDescent="0.25">
      <c r="A14" s="39">
        <v>110846</v>
      </c>
      <c r="B14" s="32">
        <v>6212</v>
      </c>
      <c r="C14" s="32" t="s">
        <v>4</v>
      </c>
      <c r="D14" s="32" t="s">
        <v>96</v>
      </c>
      <c r="E14" s="32" t="s">
        <v>44</v>
      </c>
      <c r="F14" s="43">
        <v>1.6391</v>
      </c>
      <c r="G14" s="33">
        <f t="shared" si="0"/>
        <v>0</v>
      </c>
      <c r="H14" s="34">
        <v>12.33</v>
      </c>
      <c r="I14" s="59"/>
      <c r="J14" s="92">
        <f t="shared" si="1"/>
        <v>0</v>
      </c>
      <c r="K14" s="108">
        <f t="shared" si="2"/>
        <v>0</v>
      </c>
    </row>
    <row r="15" spans="1:16" ht="15.75" x14ac:dyDescent="0.25">
      <c r="A15" s="68">
        <v>110860</v>
      </c>
      <c r="B15" s="10">
        <v>6211</v>
      </c>
      <c r="C15" s="10" t="s">
        <v>4</v>
      </c>
      <c r="D15" s="10" t="s">
        <v>97</v>
      </c>
      <c r="E15" s="10" t="s">
        <v>45</v>
      </c>
      <c r="F15" s="41">
        <v>1.6845000000000001</v>
      </c>
      <c r="G15" s="14">
        <f t="shared" si="0"/>
        <v>0</v>
      </c>
      <c r="H15" s="12">
        <v>12.33</v>
      </c>
      <c r="I15" s="40"/>
      <c r="J15" s="28">
        <f t="shared" si="1"/>
        <v>0</v>
      </c>
      <c r="K15" s="110">
        <f t="shared" si="2"/>
        <v>0</v>
      </c>
    </row>
    <row r="16" spans="1:16" ht="15.75" x14ac:dyDescent="0.25">
      <c r="A16" s="68">
        <v>100254</v>
      </c>
      <c r="B16" s="10">
        <v>6232</v>
      </c>
      <c r="C16" s="10" t="s">
        <v>4</v>
      </c>
      <c r="D16" s="10" t="s">
        <v>98</v>
      </c>
      <c r="E16" s="10" t="s">
        <v>46</v>
      </c>
      <c r="F16" s="43">
        <v>1.4695</v>
      </c>
      <c r="G16" s="14">
        <f t="shared" si="0"/>
        <v>0</v>
      </c>
      <c r="H16" s="12">
        <v>12.33</v>
      </c>
      <c r="I16" s="40"/>
      <c r="J16" s="28">
        <f t="shared" si="1"/>
        <v>0</v>
      </c>
      <c r="K16" s="110">
        <f t="shared" si="2"/>
        <v>0</v>
      </c>
    </row>
    <row r="17" spans="1:16" ht="16.5" thickBot="1" x14ac:dyDescent="0.3">
      <c r="A17" s="35">
        <v>110624</v>
      </c>
      <c r="B17" s="10">
        <v>6205</v>
      </c>
      <c r="C17" s="10" t="s">
        <v>4</v>
      </c>
      <c r="D17" s="10" t="s">
        <v>99</v>
      </c>
      <c r="E17" s="10" t="s">
        <v>129</v>
      </c>
      <c r="F17" s="42">
        <v>0.91949999999999998</v>
      </c>
      <c r="G17" s="14">
        <f t="shared" si="0"/>
        <v>0</v>
      </c>
      <c r="H17" s="12">
        <v>10.15</v>
      </c>
      <c r="I17" s="40"/>
      <c r="J17" s="28">
        <f t="shared" si="1"/>
        <v>0</v>
      </c>
      <c r="K17" s="110">
        <f>H17*J17</f>
        <v>0</v>
      </c>
    </row>
    <row r="18" spans="1:16" ht="16.5" thickBot="1" x14ac:dyDescent="0.3">
      <c r="A18" s="143" t="s">
        <v>143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5"/>
    </row>
    <row r="19" spans="1:16" ht="15.75" x14ac:dyDescent="0.25">
      <c r="A19" s="67">
        <v>110846</v>
      </c>
      <c r="B19" s="32">
        <v>6212</v>
      </c>
      <c r="C19" s="32" t="s">
        <v>4</v>
      </c>
      <c r="D19" s="137" t="s">
        <v>100</v>
      </c>
      <c r="E19" s="32" t="s">
        <v>26</v>
      </c>
      <c r="F19" s="41">
        <v>1.6391</v>
      </c>
      <c r="G19" s="33">
        <f>K19*F19</f>
        <v>0</v>
      </c>
      <c r="H19" s="34">
        <v>12.33</v>
      </c>
      <c r="I19" s="141"/>
      <c r="J19" s="153">
        <f>I19/96</f>
        <v>0</v>
      </c>
      <c r="K19" s="110">
        <f>H19*J19</f>
        <v>0</v>
      </c>
    </row>
    <row r="20" spans="1:16" ht="16.5" thickBot="1" x14ac:dyDescent="0.3">
      <c r="A20" s="35">
        <v>110624</v>
      </c>
      <c r="B20" s="36">
        <v>6204</v>
      </c>
      <c r="C20" s="36" t="s">
        <v>4</v>
      </c>
      <c r="D20" s="138"/>
      <c r="E20" s="36" t="s">
        <v>54</v>
      </c>
      <c r="F20" s="42">
        <v>0.91949999999999998</v>
      </c>
      <c r="G20" s="37">
        <f>K20*F20</f>
        <v>0</v>
      </c>
      <c r="H20" s="38">
        <v>10.15</v>
      </c>
      <c r="I20" s="142"/>
      <c r="J20" s="140"/>
      <c r="K20" s="110">
        <f>H20*J19</f>
        <v>0</v>
      </c>
      <c r="P20" s="73"/>
    </row>
    <row r="21" spans="1:16" ht="16.5" thickBot="1" x14ac:dyDescent="0.3">
      <c r="A21" s="143" t="s">
        <v>55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</row>
    <row r="22" spans="1:16" ht="15.75" x14ac:dyDescent="0.25">
      <c r="A22" s="67">
        <v>110860</v>
      </c>
      <c r="B22" s="32">
        <v>6211</v>
      </c>
      <c r="C22" s="32" t="s">
        <v>4</v>
      </c>
      <c r="D22" s="137" t="s">
        <v>101</v>
      </c>
      <c r="E22" s="32" t="s">
        <v>25</v>
      </c>
      <c r="F22" s="41">
        <v>1.6845000000000001</v>
      </c>
      <c r="G22" s="33">
        <f>K22*F22</f>
        <v>0</v>
      </c>
      <c r="H22" s="34">
        <v>12.33</v>
      </c>
      <c r="I22" s="141"/>
      <c r="J22" s="153">
        <f>I22/96</f>
        <v>0</v>
      </c>
      <c r="K22" s="110">
        <f>H22*J22</f>
        <v>0</v>
      </c>
    </row>
    <row r="23" spans="1:16" ht="16.5" thickBot="1" x14ac:dyDescent="0.3">
      <c r="A23" s="35">
        <v>110624</v>
      </c>
      <c r="B23" s="36">
        <v>6204</v>
      </c>
      <c r="C23" s="36" t="s">
        <v>4</v>
      </c>
      <c r="D23" s="138"/>
      <c r="E23" s="36" t="s">
        <v>54</v>
      </c>
      <c r="F23" s="42">
        <v>0.91949999999999998</v>
      </c>
      <c r="G23" s="37">
        <f>K23*F23</f>
        <v>0</v>
      </c>
      <c r="H23" s="38">
        <v>10.15</v>
      </c>
      <c r="I23" s="142"/>
      <c r="J23" s="138"/>
      <c r="K23" s="110">
        <f>H23*J22</f>
        <v>0</v>
      </c>
    </row>
    <row r="24" spans="1:16" ht="16.5" thickBot="1" x14ac:dyDescent="0.3">
      <c r="A24" s="143" t="s">
        <v>56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6" ht="15.75" x14ac:dyDescent="0.25">
      <c r="A25" s="67">
        <v>100254</v>
      </c>
      <c r="B25" s="32">
        <v>6232</v>
      </c>
      <c r="C25" s="32" t="s">
        <v>4</v>
      </c>
      <c r="D25" s="137" t="s">
        <v>120</v>
      </c>
      <c r="E25" s="32" t="s">
        <v>17</v>
      </c>
      <c r="F25" s="45">
        <v>1.4695</v>
      </c>
      <c r="G25" s="33">
        <f>K25*F25</f>
        <v>0</v>
      </c>
      <c r="H25" s="34">
        <v>12.33</v>
      </c>
      <c r="I25" s="141"/>
      <c r="J25" s="139">
        <f>I25/96</f>
        <v>0</v>
      </c>
      <c r="K25" s="110">
        <f>H25*J25</f>
        <v>0</v>
      </c>
    </row>
    <row r="26" spans="1:16" ht="15.75" x14ac:dyDescent="0.25">
      <c r="A26" s="68">
        <v>110624</v>
      </c>
      <c r="B26" s="10">
        <v>6204</v>
      </c>
      <c r="C26" s="10" t="s">
        <v>4</v>
      </c>
      <c r="D26" s="154"/>
      <c r="E26" s="10" t="s">
        <v>54</v>
      </c>
      <c r="F26" s="41">
        <v>0.91949999999999998</v>
      </c>
      <c r="G26" s="14">
        <f>K26*F26</f>
        <v>0</v>
      </c>
      <c r="H26" s="12">
        <v>10.15</v>
      </c>
      <c r="I26" s="156"/>
      <c r="J26" s="154"/>
      <c r="K26" s="110">
        <f>H26*J25</f>
        <v>0</v>
      </c>
    </row>
    <row r="27" spans="1:16" s="71" customFormat="1" ht="15.75" x14ac:dyDescent="0.25">
      <c r="A27" s="39">
        <v>110624</v>
      </c>
      <c r="B27" s="32">
        <v>6204</v>
      </c>
      <c r="C27" s="32" t="s">
        <v>4</v>
      </c>
      <c r="D27" s="32" t="s">
        <v>128</v>
      </c>
      <c r="E27" s="32" t="s">
        <v>138</v>
      </c>
      <c r="F27" s="43">
        <v>0.91949999999999998</v>
      </c>
      <c r="G27" s="33">
        <v>0</v>
      </c>
      <c r="H27" s="34">
        <v>15.75</v>
      </c>
      <c r="I27" s="59"/>
      <c r="J27" s="92">
        <f>I27/96</f>
        <v>0</v>
      </c>
      <c r="K27" s="108">
        <f>H27*J27</f>
        <v>0</v>
      </c>
    </row>
    <row r="28" spans="1:16" s="71" customFormat="1" ht="16.5" thickBot="1" x14ac:dyDescent="0.3">
      <c r="A28" s="88">
        <v>100243</v>
      </c>
      <c r="B28" s="85"/>
      <c r="C28" s="85" t="s">
        <v>4</v>
      </c>
      <c r="D28" s="85" t="s">
        <v>130</v>
      </c>
      <c r="E28" s="85" t="s">
        <v>139</v>
      </c>
      <c r="F28" s="98">
        <v>1.3878999999999999</v>
      </c>
      <c r="G28" s="86">
        <f>K28*F28</f>
        <v>0</v>
      </c>
      <c r="H28" s="99">
        <v>15.75</v>
      </c>
      <c r="I28" s="100"/>
      <c r="J28" s="84">
        <f>I28/96</f>
        <v>0</v>
      </c>
      <c r="K28" s="110">
        <f>H28*J28</f>
        <v>0</v>
      </c>
    </row>
    <row r="29" spans="1:16" s="71" customFormat="1" ht="16.5" thickBot="1" x14ac:dyDescent="0.3">
      <c r="A29" s="143" t="s">
        <v>131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6" s="71" customFormat="1" ht="15.75" x14ac:dyDescent="0.25">
      <c r="A30" s="67">
        <v>100224</v>
      </c>
      <c r="B30" s="32">
        <v>6216</v>
      </c>
      <c r="C30" s="32" t="s">
        <v>4</v>
      </c>
      <c r="D30" s="137" t="s">
        <v>134</v>
      </c>
      <c r="E30" s="32" t="s">
        <v>140</v>
      </c>
      <c r="F30" s="45">
        <v>1.2394000000000001</v>
      </c>
      <c r="G30" s="33">
        <f>K30*F30</f>
        <v>0</v>
      </c>
      <c r="H30" s="34">
        <v>3.57</v>
      </c>
      <c r="I30" s="141"/>
      <c r="J30" s="153">
        <f>I30/96</f>
        <v>0</v>
      </c>
      <c r="K30" s="110">
        <f>H30*J30</f>
        <v>0</v>
      </c>
    </row>
    <row r="31" spans="1:16" s="71" customFormat="1" ht="16.5" thickBot="1" x14ac:dyDescent="0.3">
      <c r="A31" s="35">
        <v>110624</v>
      </c>
      <c r="B31" s="36">
        <v>6204</v>
      </c>
      <c r="C31" s="36" t="s">
        <v>4</v>
      </c>
      <c r="D31" s="138"/>
      <c r="E31" s="36" t="s">
        <v>54</v>
      </c>
      <c r="F31" s="97">
        <v>0.91949999999999998</v>
      </c>
      <c r="G31" s="37">
        <f>K31*F31</f>
        <v>0</v>
      </c>
      <c r="H31" s="38">
        <v>15.75</v>
      </c>
      <c r="I31" s="142"/>
      <c r="J31" s="140"/>
      <c r="K31" s="110">
        <f>H31*J30</f>
        <v>0</v>
      </c>
      <c r="P31" s="73"/>
    </row>
    <row r="32" spans="1:16" s="71" customFormat="1" ht="16.5" thickBot="1" x14ac:dyDescent="0.3">
      <c r="A32" s="143" t="s">
        <v>144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s="71" customFormat="1" ht="15.75" x14ac:dyDescent="0.25">
      <c r="A33" s="67">
        <v>100224</v>
      </c>
      <c r="B33" s="32">
        <v>6216</v>
      </c>
      <c r="C33" s="32" t="s">
        <v>4</v>
      </c>
      <c r="D33" s="137" t="s">
        <v>135</v>
      </c>
      <c r="E33" s="32" t="s">
        <v>140</v>
      </c>
      <c r="F33" s="45">
        <v>1.2394000000000001</v>
      </c>
      <c r="G33" s="33">
        <f>K33*F33</f>
        <v>0</v>
      </c>
      <c r="H33" s="34">
        <v>3.57</v>
      </c>
      <c r="I33" s="141"/>
      <c r="J33" s="153">
        <f>I33/96</f>
        <v>0</v>
      </c>
      <c r="K33" s="110">
        <f>H33*J33</f>
        <v>0</v>
      </c>
    </row>
    <row r="34" spans="1:11" s="71" customFormat="1" ht="16.5" thickBot="1" x14ac:dyDescent="0.3">
      <c r="A34" s="35">
        <v>100243</v>
      </c>
      <c r="B34" s="36"/>
      <c r="C34" s="36" t="s">
        <v>4</v>
      </c>
      <c r="D34" s="138"/>
      <c r="E34" s="36" t="s">
        <v>142</v>
      </c>
      <c r="F34" s="98">
        <v>1.3878999999999999</v>
      </c>
      <c r="G34" s="37">
        <f>K34*F34</f>
        <v>0</v>
      </c>
      <c r="H34" s="38">
        <v>15.75</v>
      </c>
      <c r="I34" s="142"/>
      <c r="J34" s="138"/>
      <c r="K34" s="110">
        <f>H34*J33</f>
        <v>0</v>
      </c>
    </row>
    <row r="35" spans="1:11" s="71" customFormat="1" ht="16.5" thickBot="1" x14ac:dyDescent="0.3">
      <c r="A35" s="143" t="s">
        <v>132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s="71" customFormat="1" ht="15.75" x14ac:dyDescent="0.25">
      <c r="A36" s="183">
        <v>100225</v>
      </c>
      <c r="B36" s="183">
        <v>6208</v>
      </c>
      <c r="C36" s="183" t="s">
        <v>4</v>
      </c>
      <c r="D36" s="184" t="s">
        <v>136</v>
      </c>
      <c r="E36" s="185" t="s">
        <v>141</v>
      </c>
      <c r="F36" s="43">
        <v>1.0992999999999999</v>
      </c>
      <c r="G36" s="186">
        <f>K36*F36</f>
        <v>0</v>
      </c>
      <c r="H36" s="187">
        <v>3.57</v>
      </c>
      <c r="I36" s="141"/>
      <c r="J36" s="139">
        <f>I36/96</f>
        <v>0</v>
      </c>
      <c r="K36" s="108">
        <f>H36*J36</f>
        <v>0</v>
      </c>
    </row>
    <row r="37" spans="1:11" s="71" customFormat="1" ht="16.5" thickBot="1" x14ac:dyDescent="0.3">
      <c r="A37" s="182">
        <v>110624</v>
      </c>
      <c r="B37" s="182">
        <v>6204</v>
      </c>
      <c r="C37" s="182" t="s">
        <v>4</v>
      </c>
      <c r="D37" s="181"/>
      <c r="E37" s="178" t="s">
        <v>54</v>
      </c>
      <c r="F37" s="44">
        <v>0.91949999999999998</v>
      </c>
      <c r="G37" s="179">
        <f>K37*F37</f>
        <v>0</v>
      </c>
      <c r="H37" s="180">
        <v>15.75</v>
      </c>
      <c r="I37" s="142"/>
      <c r="J37" s="138"/>
      <c r="K37" s="110">
        <f>H37*J36</f>
        <v>0</v>
      </c>
    </row>
    <row r="38" spans="1:11" s="71" customFormat="1" ht="16.5" thickBot="1" x14ac:dyDescent="0.3">
      <c r="A38" s="151" t="s">
        <v>133</v>
      </c>
      <c r="B38" s="152"/>
      <c r="C38" s="152"/>
      <c r="D38" s="152"/>
      <c r="E38" s="152"/>
      <c r="F38" s="152"/>
      <c r="G38" s="152"/>
      <c r="H38" s="152"/>
      <c r="I38" s="144"/>
      <c r="J38" s="144"/>
      <c r="K38" s="145"/>
    </row>
    <row r="39" spans="1:11" s="71" customFormat="1" ht="15.75" x14ac:dyDescent="0.25">
      <c r="A39" s="67">
        <v>100225</v>
      </c>
      <c r="B39" s="32">
        <v>6208</v>
      </c>
      <c r="C39" s="32" t="s">
        <v>4</v>
      </c>
      <c r="D39" s="137" t="s">
        <v>137</v>
      </c>
      <c r="E39" s="32" t="s">
        <v>141</v>
      </c>
      <c r="F39" s="45">
        <v>1.0992999999999999</v>
      </c>
      <c r="G39" s="33">
        <f>K39*F39</f>
        <v>0</v>
      </c>
      <c r="H39" s="34">
        <v>3.57</v>
      </c>
      <c r="I39" s="141"/>
      <c r="J39" s="139">
        <f>I39/96</f>
        <v>0</v>
      </c>
      <c r="K39" s="110">
        <f>H39*J39</f>
        <v>0</v>
      </c>
    </row>
    <row r="40" spans="1:11" s="71" customFormat="1" ht="16.5" thickBot="1" x14ac:dyDescent="0.3">
      <c r="A40" s="35">
        <v>100243</v>
      </c>
      <c r="B40" s="36"/>
      <c r="C40" s="36" t="s">
        <v>4</v>
      </c>
      <c r="D40" s="138"/>
      <c r="E40" s="36" t="s">
        <v>142</v>
      </c>
      <c r="F40" s="98">
        <v>1.3878999999999999</v>
      </c>
      <c r="G40" s="37">
        <f>K40*F40</f>
        <v>0</v>
      </c>
      <c r="H40" s="38">
        <v>15.75</v>
      </c>
      <c r="I40" s="142"/>
      <c r="J40" s="138"/>
      <c r="K40" s="111">
        <f>H40*J39</f>
        <v>0</v>
      </c>
    </row>
    <row r="41" spans="1:11" ht="15.75" x14ac:dyDescent="0.25">
      <c r="A41" s="5"/>
      <c r="B41" s="5"/>
      <c r="C41" s="5"/>
      <c r="D41" s="5"/>
      <c r="E41" s="5"/>
      <c r="F41" s="15" t="s">
        <v>58</v>
      </c>
      <c r="G41" s="16">
        <f>SUM(G9:G26)</f>
        <v>0</v>
      </c>
      <c r="H41" s="19"/>
      <c r="I41" s="19">
        <f>SUM(I9:I26)</f>
        <v>0</v>
      </c>
      <c r="J41" s="19">
        <f>SUM(J9:J26)</f>
        <v>0</v>
      </c>
      <c r="K41" s="47">
        <f>SUM(K9:K26)</f>
        <v>0</v>
      </c>
    </row>
  </sheetData>
  <mergeCells count="30">
    <mergeCell ref="A18:K18"/>
    <mergeCell ref="A21:K21"/>
    <mergeCell ref="A24:K24"/>
    <mergeCell ref="D19:D20"/>
    <mergeCell ref="A7:K7"/>
    <mergeCell ref="A1:K6"/>
    <mergeCell ref="J19:J20"/>
    <mergeCell ref="I19:I20"/>
    <mergeCell ref="D22:D23"/>
    <mergeCell ref="A29:K29"/>
    <mergeCell ref="D25:D26"/>
    <mergeCell ref="I22:I23"/>
    <mergeCell ref="J25:J26"/>
    <mergeCell ref="I25:I26"/>
    <mergeCell ref="J22:J23"/>
    <mergeCell ref="D30:D31"/>
    <mergeCell ref="I30:I31"/>
    <mergeCell ref="J30:J31"/>
    <mergeCell ref="A32:K32"/>
    <mergeCell ref="D33:D34"/>
    <mergeCell ref="I33:I34"/>
    <mergeCell ref="J33:J34"/>
    <mergeCell ref="A35:K35"/>
    <mergeCell ref="D36:D37"/>
    <mergeCell ref="I36:I37"/>
    <mergeCell ref="J36:J37"/>
    <mergeCell ref="A38:K38"/>
    <mergeCell ref="D39:D40"/>
    <mergeCell ref="I39:I40"/>
    <mergeCell ref="J39:J40"/>
  </mergeCells>
  <pageMargins left="0.7" right="0.7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Normal="100" workbookViewId="0">
      <pane ySplit="8" topLeftCell="A9" activePane="bottomLeft" state="frozen"/>
      <selection pane="bottomLeft" sqref="A1:K6"/>
    </sheetView>
  </sheetViews>
  <sheetFormatPr defaultRowHeight="12.75" x14ac:dyDescent="0.2"/>
  <cols>
    <col min="4" max="4" width="10.7109375" bestFit="1" customWidth="1"/>
    <col min="5" max="5" width="43.7109375" bestFit="1" customWidth="1"/>
    <col min="6" max="6" width="14.85546875" customWidth="1"/>
    <col min="7" max="7" width="10.140625" bestFit="1" customWidth="1"/>
    <col min="9" max="9" width="13.42578125" customWidth="1"/>
    <col min="11" max="11" width="12.5703125" bestFit="1" customWidth="1"/>
  </cols>
  <sheetData>
    <row r="1" spans="1:16" s="2" customFormat="1" ht="15.75" customHeight="1" x14ac:dyDescent="0.25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</row>
    <row r="2" spans="1:16" s="2" customFormat="1" ht="15.7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  <c r="O2" s="1"/>
      <c r="P2" s="1"/>
    </row>
    <row r="3" spans="1:16" s="2" customFormat="1" ht="15.7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6" s="2" customFormat="1" ht="15.7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6" s="2" customFormat="1" ht="15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6" s="2" customFormat="1" ht="20.45" customHeight="1" thickBot="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6" ht="21" thickBot="1" x14ac:dyDescent="0.35">
      <c r="A7" s="158" t="s">
        <v>24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6" ht="63.75" thickBot="1" x14ac:dyDescent="0.25">
      <c r="A8" s="74" t="s">
        <v>11</v>
      </c>
      <c r="B8" s="75" t="s">
        <v>0</v>
      </c>
      <c r="C8" s="75" t="s">
        <v>20</v>
      </c>
      <c r="D8" s="75" t="s">
        <v>50</v>
      </c>
      <c r="E8" s="76" t="s">
        <v>1</v>
      </c>
      <c r="F8" s="77" t="s">
        <v>149</v>
      </c>
      <c r="G8" s="77" t="s">
        <v>21</v>
      </c>
      <c r="H8" s="78" t="s">
        <v>28</v>
      </c>
      <c r="I8" s="79" t="s">
        <v>62</v>
      </c>
      <c r="J8" s="75" t="s">
        <v>8</v>
      </c>
      <c r="K8" s="80" t="s">
        <v>23</v>
      </c>
    </row>
    <row r="9" spans="1:16" s="58" customFormat="1" ht="16.5" thickBot="1" x14ac:dyDescent="0.3">
      <c r="A9" s="143" t="s">
        <v>123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6" ht="15.75" x14ac:dyDescent="0.25">
      <c r="A10" s="39">
        <v>110846</v>
      </c>
      <c r="B10" s="32">
        <v>6212</v>
      </c>
      <c r="C10" s="32" t="s">
        <v>4</v>
      </c>
      <c r="D10" s="137" t="s">
        <v>113</v>
      </c>
      <c r="E10" s="32" t="s">
        <v>26</v>
      </c>
      <c r="F10" s="41">
        <v>1.6391</v>
      </c>
      <c r="G10" s="33">
        <f>K10*F10</f>
        <v>0</v>
      </c>
      <c r="H10" s="66">
        <v>3.5</v>
      </c>
      <c r="I10" s="161"/>
      <c r="J10" s="163">
        <f>I10/53</f>
        <v>0</v>
      </c>
      <c r="K10" s="93">
        <f>H10*J10</f>
        <v>0</v>
      </c>
    </row>
    <row r="11" spans="1:16" ht="16.5" thickBot="1" x14ac:dyDescent="0.3">
      <c r="A11" s="35">
        <v>110624</v>
      </c>
      <c r="B11" s="36">
        <v>6204</v>
      </c>
      <c r="C11" s="36" t="s">
        <v>4</v>
      </c>
      <c r="D11" s="138"/>
      <c r="E11" s="36" t="s">
        <v>127</v>
      </c>
      <c r="F11" s="42">
        <v>0.91949999999999998</v>
      </c>
      <c r="G11" s="37">
        <f>K11*F11</f>
        <v>0</v>
      </c>
      <c r="H11" s="64">
        <v>2</v>
      </c>
      <c r="I11" s="162"/>
      <c r="J11" s="164"/>
      <c r="K11" s="94">
        <f>H11*J10</f>
        <v>0</v>
      </c>
    </row>
    <row r="12" spans="1:16" ht="15.6" customHeight="1" thickBot="1" x14ac:dyDescent="0.3">
      <c r="A12" s="143" t="s">
        <v>75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</row>
    <row r="13" spans="1:16" ht="15.6" customHeight="1" x14ac:dyDescent="0.25">
      <c r="A13" s="39">
        <v>110860</v>
      </c>
      <c r="B13" s="32">
        <v>6211</v>
      </c>
      <c r="C13" s="32" t="s">
        <v>4</v>
      </c>
      <c r="D13" s="154" t="s">
        <v>114</v>
      </c>
      <c r="E13" s="32" t="s">
        <v>25</v>
      </c>
      <c r="F13" s="41">
        <v>1.6845000000000001</v>
      </c>
      <c r="G13" s="33">
        <f>K13*F13</f>
        <v>0</v>
      </c>
      <c r="H13" s="66">
        <v>3.5</v>
      </c>
      <c r="I13" s="141"/>
      <c r="J13" s="139">
        <f>I13/53</f>
        <v>0</v>
      </c>
      <c r="K13" s="95">
        <f>H13*J13</f>
        <v>0</v>
      </c>
    </row>
    <row r="14" spans="1:16" ht="16.149999999999999" customHeight="1" thickBot="1" x14ac:dyDescent="0.3">
      <c r="A14" s="68">
        <v>110624</v>
      </c>
      <c r="B14" s="10">
        <v>6204</v>
      </c>
      <c r="C14" s="10" t="s">
        <v>4</v>
      </c>
      <c r="D14" s="155"/>
      <c r="E14" s="10" t="s">
        <v>127</v>
      </c>
      <c r="F14" s="42">
        <v>0.91949999999999998</v>
      </c>
      <c r="G14" s="14">
        <f>K14*F14</f>
        <v>0</v>
      </c>
      <c r="H14" s="65">
        <v>2</v>
      </c>
      <c r="I14" s="156"/>
      <c r="J14" s="157"/>
      <c r="K14" s="96">
        <f>H14*J13</f>
        <v>0</v>
      </c>
    </row>
    <row r="15" spans="1:16" s="71" customFormat="1" ht="16.5" thickBot="1" x14ac:dyDescent="0.3">
      <c r="A15" s="143" t="s">
        <v>122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5"/>
    </row>
    <row r="16" spans="1:16" ht="15.75" x14ac:dyDescent="0.25">
      <c r="A16" s="68">
        <v>110846</v>
      </c>
      <c r="B16" s="10">
        <v>6212</v>
      </c>
      <c r="C16" s="10" t="s">
        <v>4</v>
      </c>
      <c r="D16" s="10" t="s">
        <v>111</v>
      </c>
      <c r="E16" s="10" t="s">
        <v>49</v>
      </c>
      <c r="F16" s="41">
        <v>1.6391</v>
      </c>
      <c r="G16" s="14">
        <f>K16*F16</f>
        <v>0</v>
      </c>
      <c r="H16" s="13">
        <v>3.5</v>
      </c>
      <c r="I16" s="59"/>
      <c r="J16" s="61">
        <f>I16/53</f>
        <v>0</v>
      </c>
      <c r="K16" s="93">
        <f>(H16*J16)</f>
        <v>0</v>
      </c>
    </row>
    <row r="17" spans="1:11" ht="15.75" x14ac:dyDescent="0.25">
      <c r="A17" s="68">
        <v>110860</v>
      </c>
      <c r="B17" s="10">
        <v>6211</v>
      </c>
      <c r="C17" s="10" t="s">
        <v>4</v>
      </c>
      <c r="D17" s="10" t="s">
        <v>112</v>
      </c>
      <c r="E17" s="10" t="s">
        <v>48</v>
      </c>
      <c r="F17" s="41">
        <v>1.6845000000000001</v>
      </c>
      <c r="G17" s="14">
        <f>K17*F17</f>
        <v>0</v>
      </c>
      <c r="H17" s="13">
        <v>3.5</v>
      </c>
      <c r="I17" s="40"/>
      <c r="J17" s="28">
        <f>I17/53</f>
        <v>0</v>
      </c>
      <c r="K17" s="96">
        <f>(H17*J17)</f>
        <v>0</v>
      </c>
    </row>
    <row r="18" spans="1:11" ht="16.5" thickBot="1" x14ac:dyDescent="0.3">
      <c r="A18" s="88">
        <v>110624</v>
      </c>
      <c r="B18" s="85">
        <v>6204</v>
      </c>
      <c r="C18" s="85" t="s">
        <v>4</v>
      </c>
      <c r="D18" s="85" t="s">
        <v>115</v>
      </c>
      <c r="E18" s="85" t="s">
        <v>47</v>
      </c>
      <c r="F18" s="42">
        <v>0.91949999999999998</v>
      </c>
      <c r="G18" s="86">
        <f>K18*F18</f>
        <v>0</v>
      </c>
      <c r="H18" s="87">
        <v>2</v>
      </c>
      <c r="I18" s="59"/>
      <c r="J18" s="84">
        <f>I18/53</f>
        <v>0</v>
      </c>
      <c r="K18" s="116">
        <f>(H18*J18)</f>
        <v>0</v>
      </c>
    </row>
    <row r="19" spans="1:11" ht="16.5" thickBot="1" x14ac:dyDescent="0.3">
      <c r="A19" s="143" t="s">
        <v>68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5"/>
    </row>
    <row r="20" spans="1:11" ht="15.75" x14ac:dyDescent="0.25">
      <c r="A20" s="39">
        <v>110846</v>
      </c>
      <c r="B20" s="32">
        <v>6212</v>
      </c>
      <c r="C20" s="32" t="s">
        <v>4</v>
      </c>
      <c r="D20" s="137" t="s">
        <v>105</v>
      </c>
      <c r="E20" s="32" t="s">
        <v>26</v>
      </c>
      <c r="F20" s="41">
        <v>1.6391</v>
      </c>
      <c r="G20" s="33">
        <f>SUM(F20*K20)</f>
        <v>0</v>
      </c>
      <c r="H20" s="66">
        <v>2</v>
      </c>
      <c r="I20" s="141"/>
      <c r="J20" s="139">
        <f>I20/53</f>
        <v>0</v>
      </c>
      <c r="K20" s="96">
        <f>SUM(H20*J20)</f>
        <v>0</v>
      </c>
    </row>
    <row r="21" spans="1:11" ht="16.5" thickBot="1" x14ac:dyDescent="0.3">
      <c r="A21" s="35">
        <v>110624</v>
      </c>
      <c r="B21" s="36">
        <v>6204</v>
      </c>
      <c r="C21" s="36" t="s">
        <v>4</v>
      </c>
      <c r="D21" s="138"/>
      <c r="E21" s="36" t="s">
        <v>127</v>
      </c>
      <c r="F21" s="42">
        <v>0.91949999999999998</v>
      </c>
      <c r="G21" s="37">
        <f>SUM(F21*K21)</f>
        <v>0</v>
      </c>
      <c r="H21" s="64">
        <v>0.9</v>
      </c>
      <c r="I21" s="142"/>
      <c r="J21" s="138"/>
      <c r="K21" s="96">
        <f>SUM(H21*J20)</f>
        <v>0</v>
      </c>
    </row>
    <row r="22" spans="1:11" ht="16.5" thickBot="1" x14ac:dyDescent="0.3">
      <c r="A22" s="143" t="s">
        <v>69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5"/>
    </row>
    <row r="23" spans="1:11" ht="15.75" x14ac:dyDescent="0.25">
      <c r="A23" s="39">
        <v>110860</v>
      </c>
      <c r="B23" s="32">
        <v>6211</v>
      </c>
      <c r="C23" s="32" t="s">
        <v>4</v>
      </c>
      <c r="D23" s="154" t="s">
        <v>106</v>
      </c>
      <c r="E23" s="32" t="s">
        <v>25</v>
      </c>
      <c r="F23" s="41">
        <v>1.6845000000000001</v>
      </c>
      <c r="G23" s="33">
        <f t="shared" ref="G23:G34" si="0">K23*F23</f>
        <v>0</v>
      </c>
      <c r="H23" s="66">
        <v>2</v>
      </c>
      <c r="I23" s="141"/>
      <c r="J23" s="139">
        <f>I23/53</f>
        <v>0</v>
      </c>
      <c r="K23" s="96">
        <f>H23*J23</f>
        <v>0</v>
      </c>
    </row>
    <row r="24" spans="1:11" ht="16.5" thickBot="1" x14ac:dyDescent="0.3">
      <c r="A24" s="68">
        <v>110624</v>
      </c>
      <c r="B24" s="10">
        <v>6204</v>
      </c>
      <c r="C24" s="10" t="s">
        <v>4</v>
      </c>
      <c r="D24" s="155"/>
      <c r="E24" s="10" t="s">
        <v>127</v>
      </c>
      <c r="F24" s="42">
        <v>0.91949999999999998</v>
      </c>
      <c r="G24" s="14">
        <f t="shared" si="0"/>
        <v>0</v>
      </c>
      <c r="H24" s="65">
        <v>0.9</v>
      </c>
      <c r="I24" s="156"/>
      <c r="J24" s="154"/>
      <c r="K24" s="93">
        <f>H24*J23</f>
        <v>0</v>
      </c>
    </row>
    <row r="25" spans="1:11" s="71" customFormat="1" ht="16.5" thickBot="1" x14ac:dyDescent="0.3">
      <c r="A25" s="143" t="s">
        <v>126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.75" x14ac:dyDescent="0.25">
      <c r="A26" s="68">
        <v>110624</v>
      </c>
      <c r="B26" s="10">
        <v>6204</v>
      </c>
      <c r="C26" s="10" t="s">
        <v>4</v>
      </c>
      <c r="D26" s="10" t="s">
        <v>104</v>
      </c>
      <c r="E26" s="10" t="s">
        <v>74</v>
      </c>
      <c r="F26" s="42">
        <v>0.91949999999999998</v>
      </c>
      <c r="G26" s="14">
        <f t="shared" si="0"/>
        <v>0</v>
      </c>
      <c r="H26" s="65">
        <v>0.9</v>
      </c>
      <c r="I26" s="40"/>
      <c r="J26" s="28">
        <f>I26/53</f>
        <v>0</v>
      </c>
      <c r="K26" s="96">
        <f>(H26*J26)</f>
        <v>0</v>
      </c>
    </row>
    <row r="27" spans="1:11" ht="15.75" x14ac:dyDescent="0.25">
      <c r="A27" s="39">
        <v>110846</v>
      </c>
      <c r="B27" s="32">
        <v>6212</v>
      </c>
      <c r="C27" s="32" t="s">
        <v>4</v>
      </c>
      <c r="D27" s="32" t="s">
        <v>102</v>
      </c>
      <c r="E27" s="32" t="s">
        <v>66</v>
      </c>
      <c r="F27" s="41">
        <v>1.6391</v>
      </c>
      <c r="G27" s="33">
        <f t="shared" si="0"/>
        <v>0</v>
      </c>
      <c r="H27" s="69">
        <v>2</v>
      </c>
      <c r="I27" s="59"/>
      <c r="J27" s="61">
        <f>I27/53</f>
        <v>0</v>
      </c>
      <c r="K27" s="93">
        <f>(H27*J27)</f>
        <v>0</v>
      </c>
    </row>
    <row r="28" spans="1:11" ht="16.5" thickBot="1" x14ac:dyDescent="0.3">
      <c r="A28" s="35">
        <v>110860</v>
      </c>
      <c r="B28" s="36">
        <v>6211</v>
      </c>
      <c r="C28" s="36" t="s">
        <v>4</v>
      </c>
      <c r="D28" s="36" t="s">
        <v>103</v>
      </c>
      <c r="E28" s="36" t="s">
        <v>67</v>
      </c>
      <c r="F28" s="41">
        <v>1.6845000000000001</v>
      </c>
      <c r="G28" s="37">
        <f t="shared" si="0"/>
        <v>0</v>
      </c>
      <c r="H28" s="46">
        <v>2</v>
      </c>
      <c r="I28" s="60"/>
      <c r="J28" s="82">
        <f>I28/53</f>
        <v>0</v>
      </c>
      <c r="K28" s="114">
        <f>(H28*J28)</f>
        <v>0</v>
      </c>
    </row>
    <row r="29" spans="1:11" s="58" customFormat="1" ht="16.5" thickBot="1" x14ac:dyDescent="0.3">
      <c r="A29" s="143" t="s">
        <v>124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.75" x14ac:dyDescent="0.25">
      <c r="A30" s="39">
        <v>110846</v>
      </c>
      <c r="B30" s="32">
        <v>6212</v>
      </c>
      <c r="C30" s="32" t="s">
        <v>4</v>
      </c>
      <c r="D30" s="32" t="s">
        <v>107</v>
      </c>
      <c r="E30" s="32" t="s">
        <v>70</v>
      </c>
      <c r="F30" s="41">
        <v>1.6391</v>
      </c>
      <c r="G30" s="33">
        <f t="shared" si="0"/>
        <v>0</v>
      </c>
      <c r="H30" s="34">
        <v>4.47</v>
      </c>
      <c r="I30" s="59"/>
      <c r="J30" s="61">
        <f>I30/53</f>
        <v>0</v>
      </c>
      <c r="K30" s="93">
        <f>(H30*J30)</f>
        <v>0</v>
      </c>
    </row>
    <row r="31" spans="1:11" ht="16.5" thickBot="1" x14ac:dyDescent="0.3">
      <c r="A31" s="35">
        <v>110860</v>
      </c>
      <c r="B31" s="36">
        <v>6211</v>
      </c>
      <c r="C31" s="36" t="s">
        <v>4</v>
      </c>
      <c r="D31" s="36" t="s">
        <v>108</v>
      </c>
      <c r="E31" s="36" t="s">
        <v>71</v>
      </c>
      <c r="F31" s="41">
        <v>1.6845000000000001</v>
      </c>
      <c r="G31" s="37">
        <f t="shared" si="0"/>
        <v>0</v>
      </c>
      <c r="H31" s="38">
        <v>4.47</v>
      </c>
      <c r="I31" s="60"/>
      <c r="J31" s="82">
        <f>I31/53</f>
        <v>0</v>
      </c>
      <c r="K31" s="114">
        <f>(H31*J31)</f>
        <v>0</v>
      </c>
    </row>
    <row r="32" spans="1:11" s="58" customFormat="1" ht="16.5" thickBot="1" x14ac:dyDescent="0.3">
      <c r="A32" s="143" t="s">
        <v>125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.75" x14ac:dyDescent="0.25">
      <c r="A33" s="39">
        <v>110846</v>
      </c>
      <c r="B33" s="32">
        <v>6212</v>
      </c>
      <c r="C33" s="32" t="s">
        <v>4</v>
      </c>
      <c r="D33" s="32" t="s">
        <v>109</v>
      </c>
      <c r="E33" s="32" t="s">
        <v>72</v>
      </c>
      <c r="F33" s="41">
        <v>1.6391</v>
      </c>
      <c r="G33" s="33">
        <f t="shared" si="0"/>
        <v>0</v>
      </c>
      <c r="H33" s="69">
        <v>3</v>
      </c>
      <c r="I33" s="59"/>
      <c r="J33" s="61">
        <f>I33/53</f>
        <v>0</v>
      </c>
      <c r="K33" s="93">
        <f>(H33*J33)</f>
        <v>0</v>
      </c>
    </row>
    <row r="34" spans="1:11" ht="16.5" thickBot="1" x14ac:dyDescent="0.3">
      <c r="A34" s="35">
        <v>110860</v>
      </c>
      <c r="B34" s="36">
        <v>6211</v>
      </c>
      <c r="C34" s="36" t="s">
        <v>4</v>
      </c>
      <c r="D34" s="36" t="s">
        <v>110</v>
      </c>
      <c r="E34" s="36" t="s">
        <v>73</v>
      </c>
      <c r="F34" s="44">
        <v>1.6845000000000001</v>
      </c>
      <c r="G34" s="37">
        <f t="shared" si="0"/>
        <v>0</v>
      </c>
      <c r="H34" s="46">
        <v>3</v>
      </c>
      <c r="I34" s="60"/>
      <c r="J34" s="82">
        <f>I34/53</f>
        <v>0</v>
      </c>
      <c r="K34" s="114">
        <f>(H34*J34)</f>
        <v>0</v>
      </c>
    </row>
    <row r="35" spans="1:11" ht="15.75" x14ac:dyDescent="0.25">
      <c r="D35" s="71"/>
      <c r="F35" s="15" t="s">
        <v>59</v>
      </c>
      <c r="G35" s="16">
        <f>SUM(G9:G34)</f>
        <v>0</v>
      </c>
      <c r="H35" s="16"/>
      <c r="I35" s="19">
        <f>SUM(I9:I34)</f>
        <v>0</v>
      </c>
      <c r="J35" s="19">
        <f>SUM(J9:J34)</f>
        <v>0</v>
      </c>
      <c r="K35" s="47">
        <f>SUM(K9:K34)</f>
        <v>0</v>
      </c>
    </row>
    <row r="36" spans="1:11" x14ac:dyDescent="0.2">
      <c r="E36" s="55"/>
    </row>
    <row r="37" spans="1:11" x14ac:dyDescent="0.2">
      <c r="E37" s="55"/>
    </row>
    <row r="38" spans="1:11" x14ac:dyDescent="0.2">
      <c r="E38" s="55"/>
    </row>
    <row r="39" spans="1:11" x14ac:dyDescent="0.2">
      <c r="E39" s="55"/>
      <c r="F39" s="81"/>
    </row>
    <row r="40" spans="1:11" x14ac:dyDescent="0.2">
      <c r="E40" s="55"/>
    </row>
    <row r="41" spans="1:11" x14ac:dyDescent="0.2">
      <c r="E41" s="55"/>
    </row>
    <row r="42" spans="1:11" x14ac:dyDescent="0.2">
      <c r="E42" s="55"/>
    </row>
    <row r="43" spans="1:11" x14ac:dyDescent="0.2">
      <c r="E43" s="55"/>
    </row>
    <row r="44" spans="1:11" x14ac:dyDescent="0.2">
      <c r="E44" s="55"/>
    </row>
    <row r="45" spans="1:11" x14ac:dyDescent="0.2">
      <c r="E45" s="55"/>
    </row>
    <row r="46" spans="1:11" x14ac:dyDescent="0.2">
      <c r="E46" s="55"/>
    </row>
  </sheetData>
  <mergeCells count="22">
    <mergeCell ref="J23:J24"/>
    <mergeCell ref="I23:I24"/>
    <mergeCell ref="A7:K7"/>
    <mergeCell ref="I10:I11"/>
    <mergeCell ref="J10:J11"/>
    <mergeCell ref="A9:K9"/>
    <mergeCell ref="A32:K32"/>
    <mergeCell ref="A12:K12"/>
    <mergeCell ref="A25:K25"/>
    <mergeCell ref="A29:K29"/>
    <mergeCell ref="J20:J21"/>
    <mergeCell ref="D23:D24"/>
    <mergeCell ref="J13:J14"/>
    <mergeCell ref="A19:K19"/>
    <mergeCell ref="A22:K22"/>
    <mergeCell ref="A15:K15"/>
    <mergeCell ref="A1:K6"/>
    <mergeCell ref="D10:D11"/>
    <mergeCell ref="D13:D14"/>
    <mergeCell ref="I13:I14"/>
    <mergeCell ref="D20:D21"/>
    <mergeCell ref="I20:I21"/>
  </mergeCells>
  <pageMargins left="0.7" right="0.7" top="0.75" bottom="0.75" header="0.3" footer="0.3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sqref="A1:K6"/>
    </sheetView>
  </sheetViews>
  <sheetFormatPr defaultRowHeight="12.75" x14ac:dyDescent="0.2"/>
  <cols>
    <col min="4" max="4" width="10.7109375" bestFit="1" customWidth="1"/>
    <col min="5" max="5" width="41.85546875" bestFit="1" customWidth="1"/>
    <col min="6" max="6" width="19.42578125" bestFit="1" customWidth="1"/>
    <col min="7" max="7" width="13.7109375" customWidth="1"/>
    <col min="8" max="8" width="9.42578125" customWidth="1"/>
    <col min="9" max="9" width="11.5703125" bestFit="1" customWidth="1"/>
    <col min="11" max="11" width="10.42578125" bestFit="1" customWidth="1"/>
  </cols>
  <sheetData>
    <row r="1" spans="1:16" s="2" customFormat="1" ht="15.75" customHeight="1" x14ac:dyDescent="0.25">
      <c r="A1" s="165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"/>
      <c r="M1" s="1"/>
      <c r="N1" s="1"/>
      <c r="O1" s="1"/>
      <c r="P1" s="1"/>
    </row>
    <row r="2" spans="1:16" s="2" customFormat="1" ht="15.75" customHeight="1" x14ac:dyDescent="0.25">
      <c r="A2" s="165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"/>
      <c r="M2" s="1"/>
      <c r="N2" s="1"/>
      <c r="O2" s="1"/>
      <c r="P2" s="1"/>
    </row>
    <row r="3" spans="1:16" s="2" customFormat="1" ht="15.75" customHeight="1" x14ac:dyDescent="0.25">
      <c r="A3" s="165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6" s="2" customFormat="1" ht="15.75" customHeight="1" x14ac:dyDescent="0.25">
      <c r="A4" s="165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6" s="2" customFormat="1" ht="15.75" customHeight="1" x14ac:dyDescent="0.25">
      <c r="A5" s="165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6" s="2" customFormat="1" ht="20.45" customHeight="1" thickBot="1" x14ac:dyDescent="0.3">
      <c r="A6" s="166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6" ht="21" thickBot="1" x14ac:dyDescent="0.35">
      <c r="A7" s="158" t="s">
        <v>10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6" ht="79.5" thickBot="1" x14ac:dyDescent="0.25">
      <c r="A8" s="83" t="s">
        <v>11</v>
      </c>
      <c r="B8" s="49" t="s">
        <v>0</v>
      </c>
      <c r="C8" s="49" t="s">
        <v>20</v>
      </c>
      <c r="D8" s="49" t="s">
        <v>2</v>
      </c>
      <c r="E8" s="48" t="s">
        <v>1</v>
      </c>
      <c r="F8" s="77" t="s">
        <v>148</v>
      </c>
      <c r="G8" s="50" t="s">
        <v>21</v>
      </c>
      <c r="H8" s="51" t="s">
        <v>53</v>
      </c>
      <c r="I8" s="52" t="s">
        <v>63</v>
      </c>
      <c r="J8" s="49" t="s">
        <v>8</v>
      </c>
      <c r="K8" s="89" t="s">
        <v>23</v>
      </c>
    </row>
    <row r="9" spans="1:16" ht="16.5" thickBot="1" x14ac:dyDescent="0.3">
      <c r="A9" s="188">
        <v>110624</v>
      </c>
      <c r="B9" s="189">
        <v>6204</v>
      </c>
      <c r="C9" s="189" t="s">
        <v>4</v>
      </c>
      <c r="D9" s="189" t="s">
        <v>119</v>
      </c>
      <c r="E9" s="189" t="s">
        <v>29</v>
      </c>
      <c r="F9" s="190">
        <v>0.91949999999999998</v>
      </c>
      <c r="G9" s="191">
        <f t="shared" ref="G9:G11" si="0">K9*F9</f>
        <v>0</v>
      </c>
      <c r="H9" s="192">
        <v>13.5</v>
      </c>
      <c r="I9" s="193"/>
      <c r="J9" s="194">
        <f t="shared" ref="J9:J11" si="1">I9/80</f>
        <v>0</v>
      </c>
      <c r="K9" s="195">
        <f t="shared" ref="K9:K11" si="2">(H9*J9)</f>
        <v>0</v>
      </c>
    </row>
    <row r="10" spans="1:16" s="58" customFormat="1" ht="16.5" thickTop="1" x14ac:dyDescent="0.25">
      <c r="A10" s="39">
        <v>100220</v>
      </c>
      <c r="B10" s="32">
        <v>6207</v>
      </c>
      <c r="C10" s="32" t="s">
        <v>5</v>
      </c>
      <c r="D10" s="32" t="s">
        <v>117</v>
      </c>
      <c r="E10" s="32" t="s">
        <v>118</v>
      </c>
      <c r="F10" s="43">
        <v>1.0706</v>
      </c>
      <c r="G10" s="33">
        <f>K10*F10</f>
        <v>0</v>
      </c>
      <c r="H10" s="69">
        <v>13.65</v>
      </c>
      <c r="I10" s="59"/>
      <c r="J10" s="92">
        <f>I10/80</f>
        <v>0</v>
      </c>
      <c r="K10" s="93">
        <f>(H10*J10)</f>
        <v>0</v>
      </c>
    </row>
    <row r="11" spans="1:16" ht="16.5" thickBot="1" x14ac:dyDescent="0.3">
      <c r="A11" s="35">
        <v>100239</v>
      </c>
      <c r="B11" s="36">
        <v>6233</v>
      </c>
      <c r="C11" s="36" t="s">
        <v>6</v>
      </c>
      <c r="D11" s="36" t="s">
        <v>116</v>
      </c>
      <c r="E11" s="36" t="s">
        <v>22</v>
      </c>
      <c r="F11" s="44">
        <v>1.5467</v>
      </c>
      <c r="G11" s="37">
        <f t="shared" si="0"/>
        <v>0</v>
      </c>
      <c r="H11" s="46">
        <v>13.37</v>
      </c>
      <c r="I11" s="60"/>
      <c r="J11" s="82">
        <f t="shared" si="1"/>
        <v>0</v>
      </c>
      <c r="K11" s="114">
        <f t="shared" si="2"/>
        <v>0</v>
      </c>
    </row>
    <row r="12" spans="1:16" ht="15.75" x14ac:dyDescent="0.25">
      <c r="A12" s="5"/>
      <c r="B12" s="5"/>
      <c r="C12" s="5"/>
      <c r="D12" s="5"/>
      <c r="E12" s="5"/>
      <c r="F12" s="15" t="s">
        <v>60</v>
      </c>
      <c r="G12" s="16">
        <f>SUM(G9:G11)</f>
        <v>0</v>
      </c>
      <c r="H12" s="16"/>
      <c r="I12" s="19">
        <f>SUM(I9:I11)</f>
        <v>0</v>
      </c>
      <c r="J12" s="19">
        <f>SUM(J9:J11)</f>
        <v>0</v>
      </c>
      <c r="K12" s="47">
        <f>SUM(K9:K11)</f>
        <v>0</v>
      </c>
    </row>
    <row r="13" spans="1:16" ht="15.75" x14ac:dyDescent="0.25">
      <c r="A13" s="5"/>
      <c r="B13" s="5"/>
      <c r="C13" s="5"/>
      <c r="D13" s="5"/>
      <c r="E13" s="5"/>
      <c r="F13" s="5"/>
      <c r="G13" s="9"/>
      <c r="H13" s="6"/>
      <c r="I13" s="20"/>
      <c r="J13" s="21"/>
      <c r="K13" s="47"/>
    </row>
    <row r="14" spans="1:16" ht="15.75" x14ac:dyDescent="0.25">
      <c r="A14" s="2"/>
      <c r="B14" s="3"/>
      <c r="C14" s="3"/>
      <c r="D14" s="2"/>
      <c r="E14" s="2"/>
    </row>
  </sheetData>
  <mergeCells count="2">
    <mergeCell ref="A7:K7"/>
    <mergeCell ref="A1:K6"/>
  </mergeCells>
  <pageMargins left="0.7" right="0.7" top="0.75" bottom="0.75" header="0.3" footer="0.3"/>
  <pageSetup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sqref="A1:D6"/>
    </sheetView>
  </sheetViews>
  <sheetFormatPr defaultRowHeight="15.75" x14ac:dyDescent="0.25"/>
  <cols>
    <col min="1" max="1" width="15.140625" style="2" bestFit="1" customWidth="1"/>
    <col min="2" max="2" width="11.28515625" style="3" customWidth="1"/>
    <col min="3" max="3" width="9.28515625" style="3" customWidth="1"/>
    <col min="4" max="4" width="46.28515625" style="2" bestFit="1" customWidth="1"/>
    <col min="5" max="16384" width="9.140625" style="2"/>
  </cols>
  <sheetData>
    <row r="1" spans="1:9" x14ac:dyDescent="0.25">
      <c r="A1" s="170" t="s">
        <v>147</v>
      </c>
      <c r="B1" s="119"/>
      <c r="C1" s="119"/>
      <c r="D1" s="119"/>
      <c r="E1" s="1"/>
      <c r="F1" s="1"/>
      <c r="G1" s="1"/>
      <c r="H1" s="1"/>
      <c r="I1" s="1"/>
    </row>
    <row r="2" spans="1:9" ht="15.75" customHeight="1" x14ac:dyDescent="0.25">
      <c r="A2" s="119"/>
      <c r="B2" s="119"/>
      <c r="C2" s="119"/>
      <c r="D2" s="119"/>
      <c r="E2" s="1"/>
      <c r="F2" s="1"/>
      <c r="G2" s="1"/>
      <c r="H2" s="1"/>
      <c r="I2" s="1"/>
    </row>
    <row r="3" spans="1:9" ht="15.75" customHeight="1" x14ac:dyDescent="0.25">
      <c r="A3" s="119"/>
      <c r="B3" s="119"/>
      <c r="C3" s="119"/>
      <c r="D3" s="119"/>
    </row>
    <row r="4" spans="1:9" ht="15.75" customHeight="1" x14ac:dyDescent="0.25">
      <c r="A4" s="119"/>
      <c r="B4" s="119"/>
      <c r="C4" s="119"/>
      <c r="D4" s="119"/>
    </row>
    <row r="5" spans="1:9" ht="15.75" customHeight="1" x14ac:dyDescent="0.25">
      <c r="A5" s="119"/>
      <c r="B5" s="119"/>
      <c r="C5" s="119"/>
      <c r="D5" s="119"/>
    </row>
    <row r="6" spans="1:9" ht="15.75" customHeight="1" thickBot="1" x14ac:dyDescent="0.3">
      <c r="A6" s="119"/>
      <c r="B6" s="119"/>
      <c r="C6" s="119"/>
      <c r="D6" s="119"/>
    </row>
    <row r="7" spans="1:9" ht="25.9" customHeight="1" thickBot="1" x14ac:dyDescent="0.35">
      <c r="A7" s="167"/>
      <c r="B7" s="168"/>
      <c r="C7" s="168"/>
      <c r="D7" s="169"/>
      <c r="E7" s="7"/>
      <c r="F7" s="7"/>
      <c r="G7" s="7"/>
      <c r="H7" s="7"/>
    </row>
    <row r="8" spans="1:9" s="18" customFormat="1" ht="31.5" x14ac:dyDescent="0.2">
      <c r="A8" s="83" t="s">
        <v>11</v>
      </c>
      <c r="B8" s="49" t="s">
        <v>0</v>
      </c>
      <c r="C8" s="49" t="s">
        <v>20</v>
      </c>
      <c r="D8" s="70" t="s">
        <v>1</v>
      </c>
      <c r="E8" s="17"/>
      <c r="F8" s="17"/>
      <c r="G8" s="17"/>
      <c r="H8" s="17"/>
    </row>
    <row r="9" spans="1:9" x14ac:dyDescent="0.25">
      <c r="A9" s="68">
        <v>110624</v>
      </c>
      <c r="B9" s="10">
        <v>6204</v>
      </c>
      <c r="C9" s="10" t="s">
        <v>4</v>
      </c>
      <c r="D9" s="90" t="s">
        <v>61</v>
      </c>
    </row>
    <row r="10" spans="1:9" x14ac:dyDescent="0.25">
      <c r="A10" s="68">
        <v>100243</v>
      </c>
      <c r="B10" s="10"/>
      <c r="C10" s="10" t="s">
        <v>4</v>
      </c>
      <c r="D10" s="90" t="s">
        <v>142</v>
      </c>
    </row>
    <row r="11" spans="1:9" x14ac:dyDescent="0.25">
      <c r="A11" s="68">
        <v>100220</v>
      </c>
      <c r="B11" s="10">
        <v>6207</v>
      </c>
      <c r="C11" s="10" t="s">
        <v>5</v>
      </c>
      <c r="D11" s="90" t="s">
        <v>12</v>
      </c>
    </row>
    <row r="12" spans="1:9" x14ac:dyDescent="0.25">
      <c r="A12" s="68">
        <v>100239</v>
      </c>
      <c r="B12" s="10">
        <v>6233</v>
      </c>
      <c r="C12" s="10" t="s">
        <v>6</v>
      </c>
      <c r="D12" s="90" t="s">
        <v>22</v>
      </c>
    </row>
    <row r="13" spans="1:9" x14ac:dyDescent="0.25">
      <c r="A13" s="68">
        <v>100225</v>
      </c>
      <c r="B13" s="10">
        <v>6208</v>
      </c>
      <c r="C13" s="10" t="s">
        <v>7</v>
      </c>
      <c r="D13" s="90" t="s">
        <v>14</v>
      </c>
    </row>
    <row r="14" spans="1:9" x14ac:dyDescent="0.25">
      <c r="A14" s="68">
        <v>100224</v>
      </c>
      <c r="B14" s="10">
        <v>6216</v>
      </c>
      <c r="C14" s="10" t="s">
        <v>15</v>
      </c>
      <c r="D14" s="90" t="s">
        <v>16</v>
      </c>
    </row>
    <row r="15" spans="1:9" x14ac:dyDescent="0.25">
      <c r="A15" s="68">
        <v>100254</v>
      </c>
      <c r="B15" s="10">
        <v>6232</v>
      </c>
      <c r="C15" s="10" t="s">
        <v>4</v>
      </c>
      <c r="D15" s="90" t="s">
        <v>17</v>
      </c>
    </row>
    <row r="16" spans="1:9" x14ac:dyDescent="0.25">
      <c r="A16" s="68">
        <v>110846</v>
      </c>
      <c r="B16" s="10">
        <v>6212</v>
      </c>
      <c r="C16" s="10" t="s">
        <v>4</v>
      </c>
      <c r="D16" s="90" t="s">
        <v>26</v>
      </c>
      <c r="E16" s="7"/>
      <c r="F16" s="7"/>
      <c r="G16" s="7"/>
      <c r="H16" s="7"/>
      <c r="I16" s="7"/>
    </row>
    <row r="17" spans="1:9" ht="16.5" thickBot="1" x14ac:dyDescent="0.3">
      <c r="A17" s="35">
        <v>110860</v>
      </c>
      <c r="B17" s="36">
        <v>6211</v>
      </c>
      <c r="C17" s="36" t="s">
        <v>4</v>
      </c>
      <c r="D17" s="91" t="s">
        <v>25</v>
      </c>
      <c r="E17" s="7"/>
      <c r="F17" s="7"/>
      <c r="G17" s="7"/>
      <c r="H17" s="7"/>
      <c r="I17" s="7"/>
    </row>
  </sheetData>
  <mergeCells count="2">
    <mergeCell ref="A7:D7"/>
    <mergeCell ref="A1:D6"/>
  </mergeCells>
  <printOptions horizontalCentered="1" verticalCentered="1"/>
  <pageMargins left="0.25" right="0.25" top="0.25" bottom="0.16" header="0" footer="0.16"/>
  <pageSetup orientation="landscape" r:id="rId1"/>
  <headerFooter>
    <oddFooter>&amp;R&amp;D
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School Data By Commodity</vt:lpstr>
      <vt:lpstr>Cups</vt:lpstr>
      <vt:lpstr>Pops</vt:lpstr>
      <vt:lpstr>Bagged Fruit</vt:lpstr>
      <vt:lpstr>Cobblers</vt:lpstr>
      <vt:lpstr>Acceptable Commodities</vt:lpstr>
      <vt:lpstr>Cups!Print_Titles</vt:lpstr>
    </vt:vector>
  </TitlesOfParts>
  <Company>Wawona Frozen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Lindeleaf</dc:creator>
  <cp:lastModifiedBy>Desiree Barton</cp:lastModifiedBy>
  <cp:lastPrinted>2023-11-02T21:02:54Z</cp:lastPrinted>
  <dcterms:created xsi:type="dcterms:W3CDTF">2008-12-09T19:03:06Z</dcterms:created>
  <dcterms:modified xsi:type="dcterms:W3CDTF">2023-11-02T21:32:49Z</dcterms:modified>
</cp:coreProperties>
</file>